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https://bestfriends.sharepoint.com/sites/grp_financial_planning/Shared Documents/General/Budget/"/>
    </mc:Choice>
  </mc:AlternateContent>
  <xr:revisionPtr revIDLastSave="2606" documentId="8_{4EF03E05-8930-48C9-8A9F-5BB3F6799675}" xr6:coauthVersionLast="47" xr6:coauthVersionMax="47" xr10:uidLastSave="{FBA811D9-8319-490A-B93D-036F87E6039C}"/>
  <bookViews>
    <workbookView xWindow="22932" yWindow="-108" windowWidth="23256" windowHeight="12576" tabRatio="851" xr2:uid="{00000000-000D-0000-FFFF-FFFF00000000}"/>
  </bookViews>
  <sheets>
    <sheet name="Instructions" sheetId="46" r:id="rId1"/>
    <sheet name="1. Facility Info" sheetId="49" r:id="rId2"/>
    <sheet name="2. Activity" sheetId="10" r:id="rId3"/>
    <sheet name="3. Costs per Animal" sheetId="21" r:id="rId4"/>
    <sheet name="4. Public Clinic" sheetId="47" r:id="rId5"/>
    <sheet name="5. Compensation" sheetId="32" r:id="rId6"/>
    <sheet name="6. Revenue" sheetId="22" r:id="rId7"/>
    <sheet name="7. Expense Detail" sheetId="12" r:id="rId8"/>
    <sheet name="8. Start Up_Capital" sheetId="45" r:id="rId9"/>
    <sheet name="Financial Summary" sheetId="42" r:id="rId10"/>
    <sheet name="Snapshot" sheetId="48" r:id="rId11"/>
  </sheets>
  <externalReferences>
    <externalReference r:id="rId12"/>
  </externalReferences>
  <definedNames>
    <definedName name="Dept">[1]Options!$C$3</definedName>
    <definedName name="_xlnm.Print_Area" localSheetId="5">'5. Compensation'!$B$1:$AC$36</definedName>
    <definedName name="_xlnm.Print_Area" localSheetId="7">'7. Expense Detail'!$A$1:$V$111</definedName>
    <definedName name="_xlnm.Print_Area" localSheetId="9">'Financial Summary'!$A$1:$Q$44</definedName>
    <definedName name="_xlnm.Print_Titles" localSheetId="2">'2. Activity'!$2:$2</definedName>
    <definedName name="_xlnm.Print_Titles" localSheetId="3">'3. Costs per Animal'!#REF!</definedName>
    <definedName name="_xlnm.Print_Titles" localSheetId="5">'5. Compensation'!$B:$B,'5. Compensation'!$4:$4</definedName>
    <definedName name="_xlnm.Print_Titles" localSheetId="7">'7. Expense Detail'!$1:$2</definedName>
    <definedName name="_xlnm.Print_Titles" localSheetId="9">'Financial Summary'!$A:$B,'Financial Summary'!$1:$3</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1" i="12" l="1"/>
  <c r="P11" i="12"/>
  <c r="O11" i="12"/>
  <c r="N11" i="12"/>
  <c r="K11" i="12"/>
  <c r="J11" i="12"/>
  <c r="I11" i="12"/>
  <c r="H11" i="12"/>
  <c r="G11" i="12"/>
  <c r="N5" i="47"/>
  <c r="M5" i="47"/>
  <c r="L5" i="47"/>
  <c r="K5" i="47"/>
  <c r="J5" i="47"/>
  <c r="A4" i="42"/>
  <c r="D7" i="47"/>
  <c r="E7" i="47" s="1"/>
  <c r="F7" i="47" s="1"/>
  <c r="G7" i="47" s="1"/>
  <c r="H7" i="47" s="1"/>
  <c r="I7" i="47" s="1"/>
  <c r="J7" i="47" s="1"/>
  <c r="K7" i="47" s="1"/>
  <c r="L7" i="47" s="1"/>
  <c r="M7" i="47" s="1"/>
  <c r="N7" i="47" s="1"/>
  <c r="D5" i="47"/>
  <c r="E5" i="47" s="1"/>
  <c r="F5" i="47" s="1"/>
  <c r="G5" i="47" s="1"/>
  <c r="H5" i="47" s="1"/>
  <c r="I5" i="47" s="1"/>
  <c r="D18" i="47"/>
  <c r="E18" i="47" s="1"/>
  <c r="F18" i="47" s="1"/>
  <c r="G18" i="47" s="1"/>
  <c r="H18" i="47" s="1"/>
  <c r="I18" i="47" s="1"/>
  <c r="J18" i="47" s="1"/>
  <c r="K18" i="47" s="1"/>
  <c r="L18" i="47" s="1"/>
  <c r="M18" i="47" s="1"/>
  <c r="N18" i="47" s="1"/>
  <c r="D5" i="10"/>
  <c r="D14" i="10" s="1"/>
  <c r="D13" i="10" l="1"/>
  <c r="F8" i="49"/>
  <c r="B22" i="10" s="1"/>
  <c r="A2" i="48"/>
  <c r="A3" i="42"/>
  <c r="F9" i="49"/>
  <c r="G9" i="49" s="1"/>
  <c r="C2" i="10" s="1"/>
  <c r="F2" i="12" s="1"/>
  <c r="F10" i="49"/>
  <c r="F11" i="49" s="1"/>
  <c r="AE32" i="32"/>
  <c r="AD32" i="32"/>
  <c r="AC32" i="32"/>
  <c r="AB32" i="32"/>
  <c r="AA32" i="32"/>
  <c r="Z32" i="32"/>
  <c r="Y32" i="32"/>
  <c r="X32" i="32"/>
  <c r="W32" i="32"/>
  <c r="V32" i="32"/>
  <c r="AF32" i="32" s="1"/>
  <c r="U32" i="32"/>
  <c r="T32" i="32"/>
  <c r="AE27" i="32"/>
  <c r="AD27" i="32"/>
  <c r="AC27" i="32"/>
  <c r="AB27" i="32"/>
  <c r="AA27" i="32"/>
  <c r="Z27" i="32"/>
  <c r="Y27" i="32"/>
  <c r="X27" i="32"/>
  <c r="W27" i="32"/>
  <c r="V27" i="32"/>
  <c r="U27" i="32"/>
  <c r="T27" i="32"/>
  <c r="AE26" i="32"/>
  <c r="AD26" i="32"/>
  <c r="AC26" i="32"/>
  <c r="AB26" i="32"/>
  <c r="AA26" i="32"/>
  <c r="Z26" i="32"/>
  <c r="Y26" i="32"/>
  <c r="X26" i="32"/>
  <c r="W26" i="32"/>
  <c r="V26" i="32"/>
  <c r="AF26" i="32" s="1"/>
  <c r="U26" i="32"/>
  <c r="T26" i="32"/>
  <c r="AE25" i="32"/>
  <c r="AD25" i="32"/>
  <c r="AC25" i="32"/>
  <c r="AB25" i="32"/>
  <c r="AA25" i="32"/>
  <c r="Z25" i="32"/>
  <c r="Y25" i="32"/>
  <c r="X25" i="32"/>
  <c r="W25" i="32"/>
  <c r="V25" i="32"/>
  <c r="U25" i="32"/>
  <c r="T25" i="32"/>
  <c r="AE29" i="32"/>
  <c r="AD29" i="32"/>
  <c r="AC29" i="32"/>
  <c r="AB29" i="32"/>
  <c r="AA29" i="32"/>
  <c r="Z29" i="32"/>
  <c r="Y29" i="32"/>
  <c r="X29" i="32"/>
  <c r="W29" i="32"/>
  <c r="V29" i="32"/>
  <c r="U29" i="32"/>
  <c r="T29" i="32"/>
  <c r="AE28" i="32"/>
  <c r="AD28" i="32"/>
  <c r="AC28" i="32"/>
  <c r="AB28" i="32"/>
  <c r="AA28" i="32"/>
  <c r="Z28" i="32"/>
  <c r="Y28" i="32"/>
  <c r="X28" i="32"/>
  <c r="W28" i="32"/>
  <c r="V28" i="32"/>
  <c r="U28" i="32"/>
  <c r="T28" i="32"/>
  <c r="AE30" i="32"/>
  <c r="AD30" i="32"/>
  <c r="AC30" i="32"/>
  <c r="AB30" i="32"/>
  <c r="AA30" i="32"/>
  <c r="Z30" i="32"/>
  <c r="Y30" i="32"/>
  <c r="X30" i="32"/>
  <c r="W30" i="32"/>
  <c r="V30" i="32"/>
  <c r="U30" i="32"/>
  <c r="T30" i="32"/>
  <c r="B36" i="10" l="1"/>
  <c r="B7" i="10"/>
  <c r="C2" i="47"/>
  <c r="G4" i="32"/>
  <c r="T4" i="32" s="1"/>
  <c r="D4" i="42"/>
  <c r="C2" i="22"/>
  <c r="G11" i="49"/>
  <c r="E2" i="10" s="1"/>
  <c r="F12" i="49"/>
  <c r="G10" i="49"/>
  <c r="D2" i="10" s="1"/>
  <c r="AF27" i="32"/>
  <c r="AF25" i="32"/>
  <c r="AF28" i="32"/>
  <c r="AF29" i="32"/>
  <c r="AF30" i="32"/>
  <c r="D20" i="10"/>
  <c r="E20" i="10" s="1"/>
  <c r="F20" i="10" s="1"/>
  <c r="G20" i="10" s="1"/>
  <c r="H20" i="10" s="1"/>
  <c r="I20" i="10" s="1"/>
  <c r="J20" i="10" s="1"/>
  <c r="K20" i="10" s="1"/>
  <c r="L20" i="10" s="1"/>
  <c r="M20" i="10" s="1"/>
  <c r="N20" i="10" s="1"/>
  <c r="E5" i="10"/>
  <c r="F5" i="10" l="1"/>
  <c r="E14" i="10"/>
  <c r="E13" i="10"/>
  <c r="G2" i="12"/>
  <c r="D2" i="47"/>
  <c r="E4" i="42"/>
  <c r="D2" i="22"/>
  <c r="H4" i="32"/>
  <c r="U4" i="32" s="1"/>
  <c r="F4" i="42"/>
  <c r="E2" i="22"/>
  <c r="I4" i="32"/>
  <c r="V4" i="32" s="1"/>
  <c r="H2" i="12"/>
  <c r="E2" i="47"/>
  <c r="G12" i="49"/>
  <c r="F2" i="10" s="1"/>
  <c r="F13" i="49"/>
  <c r="P16" i="22"/>
  <c r="P17" i="22"/>
  <c r="P39" i="47"/>
  <c r="P40" i="47"/>
  <c r="D3" i="10"/>
  <c r="G5" i="10" l="1"/>
  <c r="H5" i="10" s="1"/>
  <c r="I5" i="10" s="1"/>
  <c r="J5" i="10" s="1"/>
  <c r="K5" i="10" s="1"/>
  <c r="L5" i="10" s="1"/>
  <c r="M5" i="10" s="1"/>
  <c r="N5" i="10" s="1"/>
  <c r="F14" i="10"/>
  <c r="F13" i="10"/>
  <c r="F2" i="22"/>
  <c r="I2" i="12"/>
  <c r="F2" i="47"/>
  <c r="G4" i="42"/>
  <c r="J4" i="32"/>
  <c r="W4" i="32" s="1"/>
  <c r="G13" i="49"/>
  <c r="G2" i="10" s="1"/>
  <c r="F14" i="49"/>
  <c r="A1" i="48"/>
  <c r="A1" i="42"/>
  <c r="O40" i="42"/>
  <c r="N40" i="42"/>
  <c r="M40" i="42"/>
  <c r="L40" i="42"/>
  <c r="K40" i="42"/>
  <c r="J40" i="42"/>
  <c r="I40" i="42"/>
  <c r="H40" i="42"/>
  <c r="G40" i="42"/>
  <c r="F40" i="42"/>
  <c r="E40" i="42"/>
  <c r="D40" i="42"/>
  <c r="O41" i="42"/>
  <c r="N41" i="42"/>
  <c r="M41" i="42"/>
  <c r="L41" i="42"/>
  <c r="K41" i="42"/>
  <c r="J41" i="42"/>
  <c r="I41" i="42"/>
  <c r="H41" i="42"/>
  <c r="G41" i="42"/>
  <c r="F41" i="42"/>
  <c r="E41" i="42"/>
  <c r="D41" i="42"/>
  <c r="O18" i="42"/>
  <c r="N18" i="42"/>
  <c r="M18" i="42"/>
  <c r="L18" i="42"/>
  <c r="K18" i="42"/>
  <c r="J18" i="42"/>
  <c r="I18" i="42"/>
  <c r="H18" i="42"/>
  <c r="G18" i="42"/>
  <c r="F18" i="42"/>
  <c r="E18" i="42"/>
  <c r="D18" i="42"/>
  <c r="N32" i="42"/>
  <c r="K32" i="42"/>
  <c r="F32" i="42"/>
  <c r="N29" i="42"/>
  <c r="M29" i="42"/>
  <c r="L29" i="42"/>
  <c r="K29" i="42"/>
  <c r="J29" i="42"/>
  <c r="I29" i="42"/>
  <c r="H29" i="42"/>
  <c r="G29" i="42"/>
  <c r="F29" i="42"/>
  <c r="E29" i="42"/>
  <c r="D29" i="42"/>
  <c r="O28" i="42"/>
  <c r="N28" i="42"/>
  <c r="I28" i="42"/>
  <c r="F28" i="42"/>
  <c r="O27" i="42"/>
  <c r="N27" i="42"/>
  <c r="M27" i="42"/>
  <c r="L27" i="42"/>
  <c r="K27" i="42"/>
  <c r="J27" i="42"/>
  <c r="I27" i="42"/>
  <c r="H27" i="42"/>
  <c r="G27" i="42"/>
  <c r="F27" i="42"/>
  <c r="E27" i="42"/>
  <c r="D27" i="42"/>
  <c r="O26" i="42"/>
  <c r="N26" i="42"/>
  <c r="M26" i="42"/>
  <c r="L26" i="42"/>
  <c r="K26" i="42"/>
  <c r="J26" i="42"/>
  <c r="I26" i="42"/>
  <c r="H26" i="42"/>
  <c r="G26" i="42"/>
  <c r="F26" i="42"/>
  <c r="E26" i="42"/>
  <c r="D26" i="42"/>
  <c r="S103" i="12"/>
  <c r="S102" i="12"/>
  <c r="S101" i="12"/>
  <c r="S100" i="12"/>
  <c r="S99" i="12"/>
  <c r="S98" i="12"/>
  <c r="S94" i="12"/>
  <c r="S93" i="12"/>
  <c r="S92" i="12"/>
  <c r="S91" i="12"/>
  <c r="S90" i="12"/>
  <c r="S89" i="12"/>
  <c r="S88" i="12"/>
  <c r="S84" i="12"/>
  <c r="S83" i="12"/>
  <c r="S82" i="12"/>
  <c r="S81" i="12"/>
  <c r="S80" i="12"/>
  <c r="S79" i="12"/>
  <c r="S78" i="12"/>
  <c r="S77" i="12"/>
  <c r="S73" i="12"/>
  <c r="S72" i="12"/>
  <c r="S71" i="12"/>
  <c r="S70" i="12"/>
  <c r="S69" i="12"/>
  <c r="S68" i="12"/>
  <c r="S67" i="12"/>
  <c r="S66" i="12"/>
  <c r="S65" i="12"/>
  <c r="S61" i="12"/>
  <c r="S60" i="12"/>
  <c r="S59" i="12"/>
  <c r="S58" i="12"/>
  <c r="S57" i="12"/>
  <c r="S56" i="12"/>
  <c r="S55" i="12"/>
  <c r="S54" i="12"/>
  <c r="S50" i="12"/>
  <c r="S49" i="12"/>
  <c r="S48" i="12"/>
  <c r="S47" i="12"/>
  <c r="S46" i="12"/>
  <c r="S42" i="12"/>
  <c r="S41" i="12"/>
  <c r="S40" i="12"/>
  <c r="S39" i="12"/>
  <c r="S38" i="12"/>
  <c r="S37" i="12"/>
  <c r="S36" i="12"/>
  <c r="S35" i="12"/>
  <c r="S34" i="12"/>
  <c r="S33" i="12"/>
  <c r="S32" i="12"/>
  <c r="S31" i="12"/>
  <c r="S30" i="12"/>
  <c r="R13" i="12"/>
  <c r="Q104" i="12"/>
  <c r="O32" i="42" s="1"/>
  <c r="P104" i="12"/>
  <c r="O104" i="12"/>
  <c r="M32" i="42" s="1"/>
  <c r="N104" i="12"/>
  <c r="L32" i="42" s="1"/>
  <c r="M104" i="12"/>
  <c r="L104" i="12"/>
  <c r="J32" i="42" s="1"/>
  <c r="K104" i="12"/>
  <c r="I32" i="42" s="1"/>
  <c r="J104" i="12"/>
  <c r="H32" i="42" s="1"/>
  <c r="I104" i="12"/>
  <c r="G32" i="42" s="1"/>
  <c r="H104" i="12"/>
  <c r="G104" i="12"/>
  <c r="E32" i="42" s="1"/>
  <c r="F104" i="12"/>
  <c r="D32" i="42" s="1"/>
  <c r="R85" i="12"/>
  <c r="Q85" i="12"/>
  <c r="P85" i="12"/>
  <c r="O85" i="12"/>
  <c r="N85" i="12"/>
  <c r="M85" i="12"/>
  <c r="L85" i="12"/>
  <c r="K85" i="12"/>
  <c r="J85" i="12"/>
  <c r="I85" i="12"/>
  <c r="H85" i="12"/>
  <c r="G85" i="12"/>
  <c r="F85" i="12"/>
  <c r="Q95" i="12"/>
  <c r="P95" i="12"/>
  <c r="O95" i="12"/>
  <c r="N95" i="12"/>
  <c r="M95" i="12"/>
  <c r="L95" i="12"/>
  <c r="K95" i="12"/>
  <c r="J95" i="12"/>
  <c r="I95" i="12"/>
  <c r="H95" i="12"/>
  <c r="G95" i="12"/>
  <c r="F95" i="12"/>
  <c r="Q74" i="12"/>
  <c r="O30" i="42" s="1"/>
  <c r="P74" i="12"/>
  <c r="N30" i="42" s="1"/>
  <c r="O74" i="12"/>
  <c r="M30" i="42" s="1"/>
  <c r="N74" i="12"/>
  <c r="L30" i="42" s="1"/>
  <c r="M74" i="12"/>
  <c r="K30" i="42" s="1"/>
  <c r="L74" i="12"/>
  <c r="J30" i="42" s="1"/>
  <c r="K74" i="12"/>
  <c r="I30" i="42" s="1"/>
  <c r="J74" i="12"/>
  <c r="H30" i="42" s="1"/>
  <c r="I74" i="12"/>
  <c r="G30" i="42" s="1"/>
  <c r="H74" i="12"/>
  <c r="F30" i="42" s="1"/>
  <c r="G74" i="12"/>
  <c r="E30" i="42" s="1"/>
  <c r="F74" i="12"/>
  <c r="D30" i="42" s="1"/>
  <c r="Q62" i="12"/>
  <c r="O29" i="42" s="1"/>
  <c r="P62" i="12"/>
  <c r="O62" i="12"/>
  <c r="N62" i="12"/>
  <c r="M62" i="12"/>
  <c r="L62" i="12"/>
  <c r="K62" i="12"/>
  <c r="J62" i="12"/>
  <c r="I62" i="12"/>
  <c r="H62" i="12"/>
  <c r="G62" i="12"/>
  <c r="F62" i="12"/>
  <c r="Q43" i="12"/>
  <c r="P43" i="12"/>
  <c r="O43" i="12"/>
  <c r="N43" i="12"/>
  <c r="M43" i="12"/>
  <c r="L43" i="12"/>
  <c r="K43" i="12"/>
  <c r="J43" i="12"/>
  <c r="I43" i="12"/>
  <c r="H43" i="12"/>
  <c r="G43" i="12"/>
  <c r="F43" i="12"/>
  <c r="S24" i="12"/>
  <c r="Q51" i="12"/>
  <c r="P51" i="12"/>
  <c r="O51" i="12"/>
  <c r="M28" i="42" s="1"/>
  <c r="N51" i="12"/>
  <c r="L28" i="42" s="1"/>
  <c r="M51" i="12"/>
  <c r="K28" i="42" s="1"/>
  <c r="L51" i="12"/>
  <c r="J28" i="42" s="1"/>
  <c r="K51" i="12"/>
  <c r="J51" i="12"/>
  <c r="H28" i="42" s="1"/>
  <c r="I51" i="12"/>
  <c r="G28" i="42" s="1"/>
  <c r="H51" i="12"/>
  <c r="G51" i="12"/>
  <c r="E28" i="42" s="1"/>
  <c r="F51" i="12"/>
  <c r="D28" i="42" s="1"/>
  <c r="S25" i="12"/>
  <c r="S26" i="12"/>
  <c r="H31" i="42" l="1"/>
  <c r="L31" i="42"/>
  <c r="I31" i="42"/>
  <c r="H4" i="42"/>
  <c r="G2" i="22"/>
  <c r="K4" i="32"/>
  <c r="X4" i="32" s="1"/>
  <c r="J2" i="12"/>
  <c r="G2" i="47"/>
  <c r="G14" i="49"/>
  <c r="H2" i="10" s="1"/>
  <c r="F15" i="49"/>
  <c r="F31" i="42"/>
  <c r="N31" i="42"/>
  <c r="S43" i="12"/>
  <c r="S104" i="12"/>
  <c r="M31" i="42"/>
  <c r="G31" i="42"/>
  <c r="O31" i="42"/>
  <c r="J31" i="42"/>
  <c r="K31" i="42"/>
  <c r="D31" i="42"/>
  <c r="E31" i="42"/>
  <c r="Q41" i="42"/>
  <c r="Q40" i="42"/>
  <c r="Q18" i="42"/>
  <c r="Q29" i="42"/>
  <c r="Q30" i="42"/>
  <c r="Q26" i="42"/>
  <c r="Q28" i="42"/>
  <c r="Q27" i="42"/>
  <c r="Q32" i="42"/>
  <c r="S74" i="12"/>
  <c r="S51" i="12"/>
  <c r="S62" i="12"/>
  <c r="S95" i="12"/>
  <c r="S85" i="12"/>
  <c r="S5" i="12"/>
  <c r="I4" i="42" l="1"/>
  <c r="H2" i="22"/>
  <c r="L4" i="32"/>
  <c r="Y4" i="32" s="1"/>
  <c r="H2" i="47"/>
  <c r="K2" i="12"/>
  <c r="F16" i="49"/>
  <c r="G15" i="49"/>
  <c r="I2" i="10" s="1"/>
  <c r="Q31" i="42"/>
  <c r="E17" i="21"/>
  <c r="E15" i="21"/>
  <c r="E14" i="21"/>
  <c r="E13" i="21"/>
  <c r="E12" i="21"/>
  <c r="D15" i="21"/>
  <c r="D14" i="21"/>
  <c r="D12" i="21"/>
  <c r="C15" i="21"/>
  <c r="C14" i="21"/>
  <c r="C12" i="21"/>
  <c r="B14" i="21"/>
  <c r="B15" i="21"/>
  <c r="B12" i="21"/>
  <c r="N42" i="10"/>
  <c r="M42" i="10"/>
  <c r="L42" i="10"/>
  <c r="K42" i="10"/>
  <c r="J42" i="10"/>
  <c r="I42" i="10"/>
  <c r="H42" i="10"/>
  <c r="G42" i="10"/>
  <c r="F42" i="10"/>
  <c r="D42" i="10"/>
  <c r="C42" i="10"/>
  <c r="E42" i="10"/>
  <c r="C39" i="10"/>
  <c r="D39" i="10" s="1"/>
  <c r="E39" i="10" s="1"/>
  <c r="F39" i="10" s="1"/>
  <c r="G39" i="10" s="1"/>
  <c r="H39" i="10" s="1"/>
  <c r="I39" i="10" s="1"/>
  <c r="J39" i="10" s="1"/>
  <c r="K39" i="10" s="1"/>
  <c r="L39" i="10" s="1"/>
  <c r="M39" i="10" s="1"/>
  <c r="N39" i="10" s="1"/>
  <c r="N28" i="10"/>
  <c r="M28" i="10"/>
  <c r="L28" i="10"/>
  <c r="K28" i="10"/>
  <c r="J28" i="10"/>
  <c r="I28" i="10"/>
  <c r="H28" i="10"/>
  <c r="G28" i="10"/>
  <c r="F28" i="10"/>
  <c r="E28" i="10"/>
  <c r="D28" i="10"/>
  <c r="C28" i="10"/>
  <c r="C25" i="10"/>
  <c r="D25" i="10" s="1"/>
  <c r="E25" i="10" s="1"/>
  <c r="F25" i="10" s="1"/>
  <c r="G25" i="10" s="1"/>
  <c r="H25" i="10" s="1"/>
  <c r="I25" i="10" s="1"/>
  <c r="J25" i="10" s="1"/>
  <c r="K25" i="10" s="1"/>
  <c r="L25" i="10" s="1"/>
  <c r="M25" i="10" s="1"/>
  <c r="N25" i="10" s="1"/>
  <c r="N14" i="10"/>
  <c r="M14" i="10"/>
  <c r="L14" i="10"/>
  <c r="K14" i="10"/>
  <c r="J14" i="10"/>
  <c r="I14" i="10"/>
  <c r="H14" i="10"/>
  <c r="G14" i="10"/>
  <c r="C14" i="10"/>
  <c r="B37" i="45"/>
  <c r="O11" i="42"/>
  <c r="N11" i="42"/>
  <c r="M11" i="42"/>
  <c r="L11" i="42"/>
  <c r="K11" i="42"/>
  <c r="J11" i="42"/>
  <c r="I11" i="42"/>
  <c r="H11" i="42"/>
  <c r="G11" i="42"/>
  <c r="F11" i="42"/>
  <c r="E11" i="42"/>
  <c r="O7" i="42"/>
  <c r="N7" i="42"/>
  <c r="M7" i="42"/>
  <c r="L7" i="42"/>
  <c r="K7" i="42"/>
  <c r="J7" i="42"/>
  <c r="I7" i="42"/>
  <c r="H7" i="42"/>
  <c r="G7" i="42"/>
  <c r="F7" i="42"/>
  <c r="E7" i="42"/>
  <c r="O6" i="42"/>
  <c r="N6" i="42"/>
  <c r="M6" i="42"/>
  <c r="L6" i="42"/>
  <c r="K6" i="42"/>
  <c r="J6" i="42"/>
  <c r="I6" i="42"/>
  <c r="H6" i="42"/>
  <c r="G6" i="42"/>
  <c r="F6" i="42"/>
  <c r="E6" i="42"/>
  <c r="O8" i="42"/>
  <c r="N8" i="42"/>
  <c r="M8" i="42"/>
  <c r="L8" i="42"/>
  <c r="K8" i="42"/>
  <c r="J8" i="42"/>
  <c r="I8" i="42"/>
  <c r="H8" i="42"/>
  <c r="G8" i="42"/>
  <c r="F8" i="42"/>
  <c r="E8" i="42"/>
  <c r="D11" i="42"/>
  <c r="D6" i="42"/>
  <c r="D7" i="42"/>
  <c r="D8" i="42"/>
  <c r="P19" i="22"/>
  <c r="P18" i="22"/>
  <c r="P10" i="22"/>
  <c r="P15" i="22"/>
  <c r="P14" i="22"/>
  <c r="P13" i="22"/>
  <c r="P12" i="22"/>
  <c r="P11" i="22"/>
  <c r="P9" i="22"/>
  <c r="P8" i="22"/>
  <c r="P7" i="22"/>
  <c r="P6" i="22"/>
  <c r="P5" i="22"/>
  <c r="P4" i="22"/>
  <c r="P3" i="22"/>
  <c r="L2" i="12" l="1"/>
  <c r="I2" i="47"/>
  <c r="J4" i="42"/>
  <c r="I2" i="22"/>
  <c r="M4" i="32"/>
  <c r="Z4" i="32" s="1"/>
  <c r="F17" i="49"/>
  <c r="G16" i="49"/>
  <c r="J2" i="10" s="1"/>
  <c r="C17" i="21"/>
  <c r="B13" i="21"/>
  <c r="C13" i="21"/>
  <c r="D13" i="21"/>
  <c r="D17" i="21"/>
  <c r="B17" i="21"/>
  <c r="Q6" i="42"/>
  <c r="Q11" i="42"/>
  <c r="Q8" i="42"/>
  <c r="Q7" i="42"/>
  <c r="M2" i="12" l="1"/>
  <c r="J2" i="47"/>
  <c r="K4" i="42"/>
  <c r="J2" i="22"/>
  <c r="N4" i="32"/>
  <c r="AA4" i="32" s="1"/>
  <c r="F18" i="49"/>
  <c r="G17" i="49"/>
  <c r="K2" i="10" s="1"/>
  <c r="C11" i="10"/>
  <c r="D11" i="10" s="1"/>
  <c r="E11" i="10" s="1"/>
  <c r="F11" i="10" s="1"/>
  <c r="G11" i="10" s="1"/>
  <c r="H11" i="10" s="1"/>
  <c r="I11" i="10" s="1"/>
  <c r="J11" i="10" s="1"/>
  <c r="K11" i="10" s="1"/>
  <c r="L11" i="10" s="1"/>
  <c r="M11" i="10" s="1"/>
  <c r="N11" i="10" s="1"/>
  <c r="D66" i="10"/>
  <c r="E66" i="10" s="1"/>
  <c r="F66" i="10" s="1"/>
  <c r="G66" i="10" s="1"/>
  <c r="H66" i="10" s="1"/>
  <c r="I66" i="10" s="1"/>
  <c r="J66" i="10" s="1"/>
  <c r="K66" i="10" s="1"/>
  <c r="L66" i="10" s="1"/>
  <c r="M66" i="10" s="1"/>
  <c r="N66" i="10" s="1"/>
  <c r="P61" i="10"/>
  <c r="P60" i="10"/>
  <c r="P59" i="10"/>
  <c r="P57" i="10"/>
  <c r="P56" i="10"/>
  <c r="P55" i="10"/>
  <c r="N41" i="10"/>
  <c r="M41" i="10"/>
  <c r="L41" i="10"/>
  <c r="K41" i="10"/>
  <c r="J41" i="10"/>
  <c r="I41" i="10"/>
  <c r="H41" i="10"/>
  <c r="G41" i="10"/>
  <c r="F41" i="10"/>
  <c r="E41" i="10"/>
  <c r="D41" i="10"/>
  <c r="C41" i="10"/>
  <c r="N27" i="10"/>
  <c r="M27" i="10"/>
  <c r="L27" i="10"/>
  <c r="K27" i="10"/>
  <c r="J27" i="10"/>
  <c r="I27" i="10"/>
  <c r="H27" i="10"/>
  <c r="G27" i="10"/>
  <c r="F27" i="10"/>
  <c r="E27" i="10"/>
  <c r="D27" i="10"/>
  <c r="C27" i="10"/>
  <c r="N13" i="10"/>
  <c r="M13" i="10"/>
  <c r="L13" i="10"/>
  <c r="K13" i="10"/>
  <c r="J13" i="10"/>
  <c r="I13" i="10"/>
  <c r="H13" i="10"/>
  <c r="G13" i="10"/>
  <c r="C13" i="10"/>
  <c r="C50" i="10"/>
  <c r="D49" i="10"/>
  <c r="E49" i="10" s="1"/>
  <c r="F49" i="10" s="1"/>
  <c r="G49" i="10" s="1"/>
  <c r="H49" i="10" s="1"/>
  <c r="I49" i="10" s="1"/>
  <c r="J49" i="10" s="1"/>
  <c r="K49" i="10" s="1"/>
  <c r="L49" i="10" s="1"/>
  <c r="M49" i="10" s="1"/>
  <c r="N49" i="10" s="1"/>
  <c r="N50" i="10" s="1"/>
  <c r="C45" i="10"/>
  <c r="D44" i="10"/>
  <c r="E44" i="10" s="1"/>
  <c r="F44" i="10" s="1"/>
  <c r="G44" i="10" s="1"/>
  <c r="H44" i="10" s="1"/>
  <c r="I44" i="10" s="1"/>
  <c r="J44" i="10" s="1"/>
  <c r="K44" i="10" s="1"/>
  <c r="L44" i="10" s="1"/>
  <c r="M44" i="10" s="1"/>
  <c r="N44" i="10" s="1"/>
  <c r="N45" i="10" s="1"/>
  <c r="P3" i="10"/>
  <c r="C31" i="10"/>
  <c r="D30" i="10"/>
  <c r="E30" i="10" s="1"/>
  <c r="F30" i="10" s="1"/>
  <c r="G30" i="10" s="1"/>
  <c r="H30" i="10" s="1"/>
  <c r="I30" i="10" s="1"/>
  <c r="J30" i="10" s="1"/>
  <c r="K30" i="10" s="1"/>
  <c r="L30" i="10" s="1"/>
  <c r="M30" i="10" s="1"/>
  <c r="N30" i="10" s="1"/>
  <c r="N31" i="10" s="1"/>
  <c r="P23" i="10"/>
  <c r="N2" i="12" l="1"/>
  <c r="K2" i="47"/>
  <c r="L4" i="42"/>
  <c r="O4" i="32"/>
  <c r="AB4" i="32" s="1"/>
  <c r="K2" i="22"/>
  <c r="G18" i="49"/>
  <c r="L2" i="10" s="1"/>
  <c r="F19" i="49"/>
  <c r="G50" i="10"/>
  <c r="H50" i="10"/>
  <c r="I50" i="10"/>
  <c r="J50" i="10"/>
  <c r="I45" i="10"/>
  <c r="K50" i="10"/>
  <c r="J45" i="10"/>
  <c r="D50" i="10"/>
  <c r="L50" i="10"/>
  <c r="E50" i="10"/>
  <c r="M50" i="10"/>
  <c r="F50" i="10"/>
  <c r="D31" i="10"/>
  <c r="L31" i="10"/>
  <c r="E31" i="10"/>
  <c r="K31" i="10"/>
  <c r="M31" i="10"/>
  <c r="F31" i="10"/>
  <c r="D45" i="10"/>
  <c r="L45" i="10"/>
  <c r="G31" i="10"/>
  <c r="E45" i="10"/>
  <c r="M45" i="10"/>
  <c r="H31" i="10"/>
  <c r="F45" i="10"/>
  <c r="I31" i="10"/>
  <c r="G45" i="10"/>
  <c r="J31" i="10"/>
  <c r="H45" i="10"/>
  <c r="K45" i="10"/>
  <c r="N24" i="22"/>
  <c r="N23" i="22"/>
  <c r="N22" i="22"/>
  <c r="O2" i="12" l="1"/>
  <c r="L2" i="47"/>
  <c r="L2" i="22"/>
  <c r="P4" i="32"/>
  <c r="AC4" i="32" s="1"/>
  <c r="M4" i="42"/>
  <c r="G19" i="49"/>
  <c r="M2" i="10" s="1"/>
  <c r="F20" i="49"/>
  <c r="G20" i="49" s="1"/>
  <c r="N2" i="10" s="1"/>
  <c r="D16" i="21"/>
  <c r="D18" i="21" s="1"/>
  <c r="C16" i="21"/>
  <c r="C18" i="21" s="1"/>
  <c r="E16" i="21"/>
  <c r="E18" i="21" s="1"/>
  <c r="D16" i="10"/>
  <c r="D17" i="10" s="1"/>
  <c r="C17" i="10"/>
  <c r="P53" i="10"/>
  <c r="P63" i="10"/>
  <c r="P48" i="10"/>
  <c r="B7" i="48" s="1"/>
  <c r="P38" i="10"/>
  <c r="P37" i="10"/>
  <c r="P24" i="10"/>
  <c r="P10" i="10"/>
  <c r="P9" i="10"/>
  <c r="P8" i="10"/>
  <c r="P41" i="47"/>
  <c r="B22" i="47"/>
  <c r="N4" i="42" l="1"/>
  <c r="M2" i="22"/>
  <c r="Q4" i="32"/>
  <c r="AD4" i="32" s="1"/>
  <c r="P2" i="12"/>
  <c r="M2" i="47"/>
  <c r="O4" i="42"/>
  <c r="N2" i="47"/>
  <c r="Q2" i="12"/>
  <c r="R4" i="32"/>
  <c r="AE4" i="32" s="1"/>
  <c r="N2" i="22"/>
  <c r="E16" i="10"/>
  <c r="N28" i="22"/>
  <c r="N27" i="22"/>
  <c r="N26" i="22"/>
  <c r="E17" i="10" l="1"/>
  <c r="F16" i="10"/>
  <c r="N29" i="22"/>
  <c r="N31" i="22" s="1"/>
  <c r="D23" i="22"/>
  <c r="E23" i="22"/>
  <c r="F23" i="22"/>
  <c r="G23" i="22"/>
  <c r="H23" i="22"/>
  <c r="I23" i="22"/>
  <c r="J23" i="22"/>
  <c r="K23" i="22"/>
  <c r="L23" i="22"/>
  <c r="M23" i="22"/>
  <c r="C23" i="22"/>
  <c r="O9" i="42" l="1"/>
  <c r="Q108" i="12"/>
  <c r="O33" i="42" s="1"/>
  <c r="F17" i="10"/>
  <c r="G16" i="10"/>
  <c r="P23" i="22"/>
  <c r="D22" i="47"/>
  <c r="D21" i="47"/>
  <c r="D20" i="47"/>
  <c r="E20" i="47" s="1"/>
  <c r="D19" i="47"/>
  <c r="E19" i="47" s="1"/>
  <c r="F19" i="47" s="1"/>
  <c r="D17" i="47"/>
  <c r="E17" i="47" s="1"/>
  <c r="F17" i="47" s="1"/>
  <c r="C23" i="47"/>
  <c r="D9" i="21"/>
  <c r="E9" i="21"/>
  <c r="F9" i="21"/>
  <c r="C9" i="21"/>
  <c r="B9" i="21"/>
  <c r="D22" i="22"/>
  <c r="E22" i="22"/>
  <c r="F22" i="22"/>
  <c r="G22" i="22"/>
  <c r="H22" i="22"/>
  <c r="I22" i="22"/>
  <c r="J22" i="22"/>
  <c r="K22" i="22"/>
  <c r="L22" i="22"/>
  <c r="M22" i="22"/>
  <c r="K27" i="22"/>
  <c r="D24" i="22"/>
  <c r="E24" i="22"/>
  <c r="F24" i="22"/>
  <c r="G24" i="22"/>
  <c r="H24" i="22"/>
  <c r="I24" i="22"/>
  <c r="J24" i="22"/>
  <c r="K24" i="22"/>
  <c r="L24" i="22"/>
  <c r="M24" i="22"/>
  <c r="C24" i="22"/>
  <c r="C22" i="22"/>
  <c r="D58" i="10"/>
  <c r="D27" i="22" s="1"/>
  <c r="E58" i="10"/>
  <c r="E27" i="22" s="1"/>
  <c r="F58" i="10"/>
  <c r="F27" i="22" s="1"/>
  <c r="G58" i="10"/>
  <c r="H58" i="10"/>
  <c r="I58" i="10"/>
  <c r="I27" i="22" s="1"/>
  <c r="J58" i="10"/>
  <c r="J27" i="22" s="1"/>
  <c r="K58" i="10"/>
  <c r="L58" i="10"/>
  <c r="L27" i="22" s="1"/>
  <c r="M58" i="10"/>
  <c r="M27" i="22" s="1"/>
  <c r="N58" i="10"/>
  <c r="F20" i="47" l="1"/>
  <c r="G20" i="47" s="1"/>
  <c r="H20" i="47" s="1"/>
  <c r="H16" i="10"/>
  <c r="G17" i="10"/>
  <c r="P45" i="10"/>
  <c r="E22" i="47"/>
  <c r="E21" i="47"/>
  <c r="C28" i="22"/>
  <c r="P24" i="22"/>
  <c r="C26" i="22"/>
  <c r="P22" i="22"/>
  <c r="H27" i="22"/>
  <c r="G27" i="22"/>
  <c r="G17" i="47"/>
  <c r="G19" i="47"/>
  <c r="D23" i="47"/>
  <c r="C58" i="10"/>
  <c r="P58" i="10" s="1"/>
  <c r="B6" i="48" s="1"/>
  <c r="D54" i="10"/>
  <c r="E54" i="10"/>
  <c r="F54" i="10"/>
  <c r="G54" i="10"/>
  <c r="H54" i="10"/>
  <c r="I54" i="10"/>
  <c r="J54" i="10"/>
  <c r="K54" i="10"/>
  <c r="L54" i="10"/>
  <c r="M54" i="10"/>
  <c r="N54" i="10"/>
  <c r="K67" i="10" l="1"/>
  <c r="J67" i="10"/>
  <c r="I67" i="10"/>
  <c r="H67" i="10"/>
  <c r="G67" i="10"/>
  <c r="N67" i="10"/>
  <c r="E67" i="10"/>
  <c r="F67" i="10"/>
  <c r="M67" i="10"/>
  <c r="L67" i="10"/>
  <c r="D67" i="10"/>
  <c r="H17" i="10"/>
  <c r="I16" i="10"/>
  <c r="E23" i="47"/>
  <c r="F22" i="47"/>
  <c r="F21" i="47"/>
  <c r="P31" i="10"/>
  <c r="C27" i="22"/>
  <c r="P27" i="22" s="1"/>
  <c r="I20" i="47"/>
  <c r="H19" i="47"/>
  <c r="H17" i="47"/>
  <c r="F23" i="47" l="1"/>
  <c r="J16" i="10"/>
  <c r="I17" i="10"/>
  <c r="G22" i="47"/>
  <c r="G21" i="47"/>
  <c r="I19" i="47"/>
  <c r="I17" i="47"/>
  <c r="J20" i="47"/>
  <c r="D12" i="47"/>
  <c r="D13" i="47"/>
  <c r="D14" i="47"/>
  <c r="D15" i="47"/>
  <c r="D11" i="47"/>
  <c r="D10" i="47"/>
  <c r="D37" i="47"/>
  <c r="D35" i="47"/>
  <c r="D6" i="47"/>
  <c r="E6" i="47"/>
  <c r="F6" i="47"/>
  <c r="G6" i="47"/>
  <c r="H6" i="47"/>
  <c r="I6" i="47"/>
  <c r="J6" i="47"/>
  <c r="J8" i="47" s="1"/>
  <c r="K6" i="47"/>
  <c r="K8" i="47" s="1"/>
  <c r="L6" i="47"/>
  <c r="L8" i="47" s="1"/>
  <c r="M6" i="47"/>
  <c r="N6" i="47"/>
  <c r="C6" i="47"/>
  <c r="B26" i="47"/>
  <c r="B27" i="47"/>
  <c r="B28" i="47"/>
  <c r="B29" i="47"/>
  <c r="B30" i="47"/>
  <c r="B25" i="47"/>
  <c r="B18" i="47"/>
  <c r="B19" i="47"/>
  <c r="B20" i="47"/>
  <c r="B21" i="47"/>
  <c r="B17" i="47"/>
  <c r="G10" i="12"/>
  <c r="H10" i="12" s="1"/>
  <c r="I10" i="12" s="1"/>
  <c r="J10" i="12" s="1"/>
  <c r="K10" i="12" s="1"/>
  <c r="L10" i="12" s="1"/>
  <c r="M10" i="12" s="1"/>
  <c r="N10" i="12" s="1"/>
  <c r="O10" i="12" s="1"/>
  <c r="P10" i="12" s="1"/>
  <c r="Q10" i="12" s="1"/>
  <c r="G7" i="12"/>
  <c r="H7" i="12" s="1"/>
  <c r="I7" i="12" s="1"/>
  <c r="J7" i="12" s="1"/>
  <c r="K7" i="12" s="1"/>
  <c r="L7" i="12" s="1"/>
  <c r="M7" i="12" s="1"/>
  <c r="N7" i="12" s="1"/>
  <c r="O7" i="12" s="1"/>
  <c r="P7" i="12" s="1"/>
  <c r="Q7" i="12" s="1"/>
  <c r="A1" i="45"/>
  <c r="E15" i="47" l="1"/>
  <c r="E14" i="47"/>
  <c r="J17" i="10"/>
  <c r="K16" i="10"/>
  <c r="H22" i="47"/>
  <c r="H21" i="47"/>
  <c r="G23" i="47"/>
  <c r="E12" i="47"/>
  <c r="E11" i="47"/>
  <c r="E37" i="47"/>
  <c r="F37" i="47" s="1"/>
  <c r="G37" i="47" s="1"/>
  <c r="H37" i="47" s="1"/>
  <c r="I37" i="47" s="1"/>
  <c r="J37" i="47" s="1"/>
  <c r="K37" i="47" s="1"/>
  <c r="L37" i="47" s="1"/>
  <c r="M37" i="47" s="1"/>
  <c r="N37" i="47" s="1"/>
  <c r="E10" i="47"/>
  <c r="E35" i="47"/>
  <c r="E13" i="47"/>
  <c r="K20" i="47"/>
  <c r="J19" i="47"/>
  <c r="J17" i="47"/>
  <c r="AD6" i="32"/>
  <c r="AE6" i="32"/>
  <c r="AD7" i="32"/>
  <c r="AE7" i="32"/>
  <c r="AD8" i="32"/>
  <c r="AE8" i="32"/>
  <c r="AD9" i="32"/>
  <c r="AE9" i="32"/>
  <c r="AD10" i="32"/>
  <c r="AE10" i="32"/>
  <c r="AD12" i="32"/>
  <c r="AE12" i="32"/>
  <c r="AD13" i="32"/>
  <c r="AE13" i="32"/>
  <c r="AD14" i="32"/>
  <c r="AE14" i="32"/>
  <c r="AD15" i="32"/>
  <c r="AE15" i="32"/>
  <c r="AD16" i="32"/>
  <c r="AE16" i="32"/>
  <c r="AD18" i="32"/>
  <c r="AE18" i="32"/>
  <c r="AD19" i="32"/>
  <c r="AE19" i="32"/>
  <c r="AD20" i="32"/>
  <c r="AE20" i="32"/>
  <c r="AD21" i="32"/>
  <c r="AE21" i="32"/>
  <c r="AD22" i="32"/>
  <c r="AE22" i="32"/>
  <c r="AD24" i="32"/>
  <c r="AE24" i="32"/>
  <c r="AD31" i="32"/>
  <c r="AE31" i="32"/>
  <c r="AD33" i="32"/>
  <c r="AE33" i="32"/>
  <c r="U6" i="32"/>
  <c r="V6" i="32"/>
  <c r="W6" i="32"/>
  <c r="X6" i="32"/>
  <c r="Y6" i="32"/>
  <c r="Z6" i="32"/>
  <c r="AA6" i="32"/>
  <c r="AB6" i="32"/>
  <c r="AC6" i="32"/>
  <c r="U7" i="32"/>
  <c r="V7" i="32"/>
  <c r="W7" i="32"/>
  <c r="X7" i="32"/>
  <c r="Y7" i="32"/>
  <c r="Z7" i="32"/>
  <c r="AA7" i="32"/>
  <c r="AB7" i="32"/>
  <c r="AC7" i="32"/>
  <c r="U8" i="32"/>
  <c r="V8" i="32"/>
  <c r="W8" i="32"/>
  <c r="X8" i="32"/>
  <c r="Y8" i="32"/>
  <c r="Z8" i="32"/>
  <c r="AA8" i="32"/>
  <c r="AB8" i="32"/>
  <c r="AC8" i="32"/>
  <c r="U9" i="32"/>
  <c r="V9" i="32"/>
  <c r="W9" i="32"/>
  <c r="X9" i="32"/>
  <c r="Y9" i="32"/>
  <c r="Z9" i="32"/>
  <c r="AA9" i="32"/>
  <c r="AB9" i="32"/>
  <c r="AC9" i="32"/>
  <c r="U10" i="32"/>
  <c r="V10" i="32"/>
  <c r="W10" i="32"/>
  <c r="X10" i="32"/>
  <c r="Y10" i="32"/>
  <c r="Z10" i="32"/>
  <c r="AA10" i="32"/>
  <c r="AB10" i="32"/>
  <c r="AC10" i="32"/>
  <c r="U12" i="32"/>
  <c r="V12" i="32"/>
  <c r="W12" i="32"/>
  <c r="X12" i="32"/>
  <c r="Y12" i="32"/>
  <c r="Z12" i="32"/>
  <c r="AA12" i="32"/>
  <c r="AB12" i="32"/>
  <c r="AC12" i="32"/>
  <c r="U13" i="32"/>
  <c r="V13" i="32"/>
  <c r="W13" i="32"/>
  <c r="X13" i="32"/>
  <c r="Y13" i="32"/>
  <c r="Z13" i="32"/>
  <c r="AA13" i="32"/>
  <c r="AB13" i="32"/>
  <c r="AC13" i="32"/>
  <c r="U14" i="32"/>
  <c r="V14" i="32"/>
  <c r="W14" i="32"/>
  <c r="X14" i="32"/>
  <c r="Y14" i="32"/>
  <c r="Z14" i="32"/>
  <c r="AA14" i="32"/>
  <c r="AB14" i="32"/>
  <c r="AC14" i="32"/>
  <c r="U15" i="32"/>
  <c r="V15" i="32"/>
  <c r="W15" i="32"/>
  <c r="X15" i="32"/>
  <c r="Y15" i="32"/>
  <c r="Z15" i="32"/>
  <c r="AA15" i="32"/>
  <c r="AB15" i="32"/>
  <c r="AC15" i="32"/>
  <c r="U16" i="32"/>
  <c r="V16" i="32"/>
  <c r="W16" i="32"/>
  <c r="X16" i="32"/>
  <c r="Y16" i="32"/>
  <c r="Z16" i="32"/>
  <c r="AA16" i="32"/>
  <c r="AB16" i="32"/>
  <c r="AC16" i="32"/>
  <c r="U18" i="32"/>
  <c r="V18" i="32"/>
  <c r="W18" i="32"/>
  <c r="X18" i="32"/>
  <c r="Y18" i="32"/>
  <c r="Z18" i="32"/>
  <c r="AA18" i="32"/>
  <c r="AB18" i="32"/>
  <c r="AC18" i="32"/>
  <c r="U19" i="32"/>
  <c r="V19" i="32"/>
  <c r="W19" i="32"/>
  <c r="X19" i="32"/>
  <c r="Y19" i="32"/>
  <c r="Z19" i="32"/>
  <c r="AA19" i="32"/>
  <c r="AB19" i="32"/>
  <c r="AC19" i="32"/>
  <c r="U20" i="32"/>
  <c r="V20" i="32"/>
  <c r="W20" i="32"/>
  <c r="X20" i="32"/>
  <c r="Y20" i="32"/>
  <c r="Z20" i="32"/>
  <c r="AA20" i="32"/>
  <c r="AB20" i="32"/>
  <c r="AC20" i="32"/>
  <c r="U21" i="32"/>
  <c r="V21" i="32"/>
  <c r="W21" i="32"/>
  <c r="X21" i="32"/>
  <c r="Y21" i="32"/>
  <c r="Z21" i="32"/>
  <c r="AA21" i="32"/>
  <c r="AB21" i="32"/>
  <c r="AC21" i="32"/>
  <c r="U22" i="32"/>
  <c r="V22" i="32"/>
  <c r="W22" i="32"/>
  <c r="X22" i="32"/>
  <c r="Y22" i="32"/>
  <c r="Z22" i="32"/>
  <c r="AA22" i="32"/>
  <c r="AB22" i="32"/>
  <c r="AC22" i="32"/>
  <c r="U24" i="32"/>
  <c r="V24" i="32"/>
  <c r="W24" i="32"/>
  <c r="X24" i="32"/>
  <c r="Y24" i="32"/>
  <c r="Z24" i="32"/>
  <c r="AA24" i="32"/>
  <c r="AB24" i="32"/>
  <c r="AC24" i="32"/>
  <c r="U31" i="32"/>
  <c r="V31" i="32"/>
  <c r="W31" i="32"/>
  <c r="X31" i="32"/>
  <c r="Y31" i="32"/>
  <c r="Z31" i="32"/>
  <c r="AA31" i="32"/>
  <c r="AB31" i="32"/>
  <c r="AC31" i="32"/>
  <c r="U33" i="32"/>
  <c r="V33" i="32"/>
  <c r="W33" i="32"/>
  <c r="X33" i="32"/>
  <c r="Y33" i="32"/>
  <c r="Z33" i="32"/>
  <c r="AA33" i="32"/>
  <c r="AB33" i="32"/>
  <c r="AC33" i="32"/>
  <c r="T6" i="32"/>
  <c r="T33" i="32"/>
  <c r="T31" i="32"/>
  <c r="T24" i="32"/>
  <c r="T22" i="32"/>
  <c r="T21" i="32"/>
  <c r="T20" i="32"/>
  <c r="T19" i="32"/>
  <c r="T18" i="32"/>
  <c r="T16" i="32"/>
  <c r="T15" i="32"/>
  <c r="T14" i="32"/>
  <c r="T13" i="32"/>
  <c r="T12" i="32"/>
  <c r="T7" i="32"/>
  <c r="T8" i="32"/>
  <c r="T9" i="32"/>
  <c r="T10" i="32"/>
  <c r="I35" i="32"/>
  <c r="J35" i="32"/>
  <c r="K35" i="32"/>
  <c r="L35" i="32"/>
  <c r="M35" i="32"/>
  <c r="N35" i="32"/>
  <c r="O35" i="32"/>
  <c r="P35" i="32"/>
  <c r="Q35" i="32"/>
  <c r="R35" i="32"/>
  <c r="H35" i="32"/>
  <c r="G35" i="32"/>
  <c r="AF19" i="32" l="1"/>
  <c r="AF12" i="32"/>
  <c r="P37" i="47"/>
  <c r="AF6" i="32"/>
  <c r="B13" i="48"/>
  <c r="F14" i="47"/>
  <c r="F15" i="47"/>
  <c r="L16" i="10"/>
  <c r="K17" i="10"/>
  <c r="I22" i="47"/>
  <c r="I21" i="47"/>
  <c r="H23" i="47"/>
  <c r="F12" i="47"/>
  <c r="F11" i="47"/>
  <c r="AF13" i="32"/>
  <c r="AF24" i="32"/>
  <c r="AF33" i="32"/>
  <c r="AF31" i="32"/>
  <c r="AF20" i="32"/>
  <c r="AF22" i="32"/>
  <c r="AF21" i="32"/>
  <c r="AF18" i="32"/>
  <c r="AF14" i="32"/>
  <c r="AF15" i="32"/>
  <c r="AF16" i="32"/>
  <c r="AF8" i="32"/>
  <c r="AF10" i="32"/>
  <c r="AF9" i="32"/>
  <c r="AF7" i="32"/>
  <c r="F10" i="47"/>
  <c r="F35" i="47"/>
  <c r="F13" i="47"/>
  <c r="K19" i="47"/>
  <c r="L20" i="47"/>
  <c r="K17" i="47"/>
  <c r="K28" i="22"/>
  <c r="K26" i="22"/>
  <c r="J26" i="22"/>
  <c r="J28" i="22"/>
  <c r="W35" i="32"/>
  <c r="I4" i="12" s="1"/>
  <c r="Z35" i="32"/>
  <c r="L4" i="12" s="1"/>
  <c r="L11" i="12" s="1"/>
  <c r="AD35" i="32"/>
  <c r="P4" i="12" s="1"/>
  <c r="V35" i="32"/>
  <c r="H4" i="12" s="1"/>
  <c r="AC35" i="32"/>
  <c r="O4" i="12" s="1"/>
  <c r="AB35" i="32"/>
  <c r="N4" i="12" s="1"/>
  <c r="AA35" i="32"/>
  <c r="M4" i="12" s="1"/>
  <c r="M11" i="12" s="1"/>
  <c r="AE35" i="32"/>
  <c r="Q4" i="12" s="1"/>
  <c r="Y35" i="32"/>
  <c r="K4" i="12" s="1"/>
  <c r="X35" i="32"/>
  <c r="J4" i="12" s="1"/>
  <c r="T35" i="32"/>
  <c r="F4" i="12" s="1"/>
  <c r="F11" i="12" s="1"/>
  <c r="G15" i="47" l="1"/>
  <c r="G14" i="47"/>
  <c r="J8" i="12"/>
  <c r="Q8" i="12"/>
  <c r="O19" i="42" s="1"/>
  <c r="L20" i="42"/>
  <c r="N8" i="12"/>
  <c r="L8" i="12"/>
  <c r="O8" i="12"/>
  <c r="I8" i="12"/>
  <c r="H8" i="12"/>
  <c r="K8" i="12"/>
  <c r="M8" i="12"/>
  <c r="K20" i="42"/>
  <c r="F8" i="12"/>
  <c r="P8" i="12"/>
  <c r="M16" i="10"/>
  <c r="L17" i="10"/>
  <c r="J22" i="47"/>
  <c r="J21" i="47"/>
  <c r="I23" i="47"/>
  <c r="G12" i="47"/>
  <c r="G11" i="47"/>
  <c r="AF35" i="32"/>
  <c r="J17" i="42"/>
  <c r="O17" i="42"/>
  <c r="K17" i="42"/>
  <c r="I17" i="42"/>
  <c r="L17" i="42"/>
  <c r="N17" i="42"/>
  <c r="M17" i="42"/>
  <c r="G10" i="47"/>
  <c r="G35" i="47"/>
  <c r="G13" i="47"/>
  <c r="M20" i="47"/>
  <c r="L17" i="47"/>
  <c r="L19" i="47"/>
  <c r="J29" i="22"/>
  <c r="K29" i="22"/>
  <c r="K31" i="22" l="1"/>
  <c r="N108" i="12" s="1"/>
  <c r="L33" i="42" s="1"/>
  <c r="J31" i="22"/>
  <c r="M108" i="12" s="1"/>
  <c r="K33" i="42" s="1"/>
  <c r="H15" i="47"/>
  <c r="H14" i="47"/>
  <c r="N16" i="10"/>
  <c r="N17" i="10" s="1"/>
  <c r="M17" i="10"/>
  <c r="K22" i="47"/>
  <c r="K21" i="47"/>
  <c r="J23" i="47"/>
  <c r="H12" i="47"/>
  <c r="H11" i="47"/>
  <c r="J13" i="12"/>
  <c r="L9" i="42"/>
  <c r="K9" i="42"/>
  <c r="L13" i="12"/>
  <c r="P13" i="12"/>
  <c r="O13" i="12"/>
  <c r="I13" i="12"/>
  <c r="H13" i="12"/>
  <c r="M13" i="12"/>
  <c r="K19" i="42"/>
  <c r="N13" i="12"/>
  <c r="L19" i="42"/>
  <c r="L21" i="42" s="1"/>
  <c r="K13" i="12"/>
  <c r="Q13" i="12"/>
  <c r="O20" i="42"/>
  <c r="H35" i="47"/>
  <c r="H10" i="47"/>
  <c r="H13" i="47"/>
  <c r="M19" i="47"/>
  <c r="M17" i="47"/>
  <c r="N20" i="47"/>
  <c r="B16" i="21" l="1"/>
  <c r="B18" i="21" s="1"/>
  <c r="I15" i="47"/>
  <c r="I14" i="47"/>
  <c r="L22" i="47"/>
  <c r="K23" i="47"/>
  <c r="L21" i="47"/>
  <c r="I12" i="47"/>
  <c r="I11" i="47"/>
  <c r="I35" i="47"/>
  <c r="I10" i="47"/>
  <c r="I13" i="47"/>
  <c r="N17" i="47"/>
  <c r="N19" i="47"/>
  <c r="J15" i="47" l="1"/>
  <c r="J14" i="47"/>
  <c r="M22" i="47"/>
  <c r="L23" i="47"/>
  <c r="M21" i="47"/>
  <c r="J12" i="47"/>
  <c r="J11" i="47"/>
  <c r="J10" i="47"/>
  <c r="J25" i="47" s="1"/>
  <c r="J35" i="47"/>
  <c r="J13" i="47"/>
  <c r="J28" i="47" s="1"/>
  <c r="K15" i="47" l="1"/>
  <c r="J30" i="47"/>
  <c r="K14" i="47"/>
  <c r="J29" i="47"/>
  <c r="N22" i="47"/>
  <c r="N21" i="47"/>
  <c r="M23" i="47"/>
  <c r="K12" i="47"/>
  <c r="J27" i="47"/>
  <c r="K11" i="47"/>
  <c r="J26" i="47"/>
  <c r="J38" i="47"/>
  <c r="J42" i="47" s="1"/>
  <c r="K35" i="47"/>
  <c r="K10" i="47"/>
  <c r="K25" i="47" s="1"/>
  <c r="K13" i="47"/>
  <c r="K28" i="47" s="1"/>
  <c r="L15" i="47" l="1"/>
  <c r="K30" i="47"/>
  <c r="K25" i="42"/>
  <c r="M106" i="12"/>
  <c r="L14" i="47"/>
  <c r="K29" i="47"/>
  <c r="N23" i="47"/>
  <c r="L12" i="47"/>
  <c r="K27" i="47"/>
  <c r="L11" i="47"/>
  <c r="K26" i="47"/>
  <c r="K38" i="47"/>
  <c r="K42" i="47" s="1"/>
  <c r="N106" i="12" s="1"/>
  <c r="L10" i="47"/>
  <c r="L25" i="47" s="1"/>
  <c r="L35" i="47"/>
  <c r="L13" i="47"/>
  <c r="L28" i="47" s="1"/>
  <c r="L25" i="42" l="1"/>
  <c r="M15" i="47"/>
  <c r="L30" i="47"/>
  <c r="M14" i="47"/>
  <c r="L29" i="47"/>
  <c r="M12" i="47"/>
  <c r="L27" i="47"/>
  <c r="M11" i="47"/>
  <c r="L26" i="47"/>
  <c r="L38" i="47"/>
  <c r="L42" i="47" s="1"/>
  <c r="O106" i="12" s="1"/>
  <c r="M35" i="47"/>
  <c r="M10" i="47"/>
  <c r="M13" i="47"/>
  <c r="N15" i="47" l="1"/>
  <c r="M25" i="42"/>
  <c r="N14" i="47"/>
  <c r="N12" i="47"/>
  <c r="N11" i="47"/>
  <c r="N10" i="47"/>
  <c r="N35" i="47"/>
  <c r="N13" i="47"/>
  <c r="P50" i="10" l="1"/>
  <c r="M8" i="47" l="1"/>
  <c r="I8" i="47"/>
  <c r="G8" i="47"/>
  <c r="M28" i="47" l="1"/>
  <c r="M27" i="47"/>
  <c r="M25" i="47"/>
  <c r="M26" i="47"/>
  <c r="M30" i="47"/>
  <c r="M29" i="47"/>
  <c r="G25" i="47"/>
  <c r="G29" i="47"/>
  <c r="G28" i="47"/>
  <c r="G26" i="47"/>
  <c r="G30" i="47"/>
  <c r="G27" i="47"/>
  <c r="I25" i="47"/>
  <c r="I28" i="47"/>
  <c r="I27" i="47"/>
  <c r="I29" i="47"/>
  <c r="I30" i="47"/>
  <c r="I26" i="47"/>
  <c r="G38" i="47"/>
  <c r="G42" i="47" s="1"/>
  <c r="I38" i="47"/>
  <c r="I42" i="47" s="1"/>
  <c r="M38" i="47"/>
  <c r="M42" i="47" s="1"/>
  <c r="P106" i="12" s="1"/>
  <c r="D8" i="47"/>
  <c r="N8" i="47"/>
  <c r="E8" i="47"/>
  <c r="F8" i="47"/>
  <c r="C8" i="47"/>
  <c r="H8" i="47"/>
  <c r="E28" i="47" l="1"/>
  <c r="E30" i="47"/>
  <c r="E26" i="47"/>
  <c r="E25" i="47"/>
  <c r="E27" i="47"/>
  <c r="E29" i="47"/>
  <c r="N28" i="47"/>
  <c r="N29" i="47"/>
  <c r="N27" i="47"/>
  <c r="N25" i="47"/>
  <c r="N30" i="47"/>
  <c r="N26" i="47"/>
  <c r="H28" i="47"/>
  <c r="H25" i="47"/>
  <c r="H27" i="47"/>
  <c r="H30" i="47"/>
  <c r="H29" i="47"/>
  <c r="H26" i="47"/>
  <c r="C25" i="47"/>
  <c r="C29" i="47"/>
  <c r="C27" i="47"/>
  <c r="C30" i="47"/>
  <c r="C26" i="47"/>
  <c r="C28" i="47"/>
  <c r="F28" i="47"/>
  <c r="F25" i="47"/>
  <c r="F29" i="47"/>
  <c r="F27" i="47"/>
  <c r="F30" i="47"/>
  <c r="F26" i="47"/>
  <c r="D25" i="47"/>
  <c r="D28" i="47"/>
  <c r="D27" i="47"/>
  <c r="D30" i="47"/>
  <c r="D29" i="47"/>
  <c r="D26" i="47"/>
  <c r="N25" i="42"/>
  <c r="J25" i="42"/>
  <c r="L106" i="12"/>
  <c r="H25" i="42"/>
  <c r="J106" i="12"/>
  <c r="F38" i="47"/>
  <c r="F42" i="47" s="1"/>
  <c r="I106" i="12" s="1"/>
  <c r="E38" i="47"/>
  <c r="E42" i="47" s="1"/>
  <c r="N38" i="47"/>
  <c r="N42" i="47" s="1"/>
  <c r="D38" i="47"/>
  <c r="D42" i="47" s="1"/>
  <c r="H38" i="47"/>
  <c r="H42" i="47" s="1"/>
  <c r="K106" i="12" s="1"/>
  <c r="C38" i="47"/>
  <c r="P8" i="47"/>
  <c r="B9" i="48" s="1"/>
  <c r="I25" i="42" l="1"/>
  <c r="G25" i="42"/>
  <c r="E25" i="42"/>
  <c r="G106" i="12"/>
  <c r="F25" i="42"/>
  <c r="H106" i="12"/>
  <c r="O25" i="42"/>
  <c r="Q106" i="12"/>
  <c r="C42" i="47"/>
  <c r="F106" i="12" s="1"/>
  <c r="P38" i="47"/>
  <c r="P42" i="47" s="1"/>
  <c r="P27" i="47"/>
  <c r="P25" i="47"/>
  <c r="P28" i="47"/>
  <c r="P26" i="47"/>
  <c r="P30" i="47"/>
  <c r="P29" i="47"/>
  <c r="J31" i="47"/>
  <c r="J32" i="47" s="1"/>
  <c r="L31" i="47"/>
  <c r="L32" i="47" s="1"/>
  <c r="G31" i="47"/>
  <c r="G32" i="47" s="1"/>
  <c r="E31" i="47"/>
  <c r="E32" i="47" s="1"/>
  <c r="M31" i="47"/>
  <c r="M32" i="47" s="1"/>
  <c r="H31" i="47"/>
  <c r="H32" i="47" s="1"/>
  <c r="I31" i="47"/>
  <c r="I32" i="47" s="1"/>
  <c r="D31" i="47"/>
  <c r="D32" i="47" s="1"/>
  <c r="F31" i="47"/>
  <c r="F32" i="47" s="1"/>
  <c r="K31" i="47"/>
  <c r="K32" i="47" s="1"/>
  <c r="N31" i="47"/>
  <c r="N32" i="47" s="1"/>
  <c r="C31" i="47"/>
  <c r="C32" i="47" s="1"/>
  <c r="S106" i="12" l="1"/>
  <c r="D25" i="42"/>
  <c r="Q25" i="42" s="1"/>
  <c r="K10" i="42"/>
  <c r="K13" i="42" s="1"/>
  <c r="J10" i="42"/>
  <c r="N10" i="42"/>
  <c r="F10" i="42"/>
  <c r="I10" i="42"/>
  <c r="H10" i="42"/>
  <c r="O10" i="42"/>
  <c r="O13" i="42" s="1"/>
  <c r="L10" i="42"/>
  <c r="L13" i="42" s="1"/>
  <c r="G10" i="42"/>
  <c r="M10" i="42"/>
  <c r="E10" i="42"/>
  <c r="D10" i="42"/>
  <c r="P31" i="47"/>
  <c r="P32" i="47" s="1"/>
  <c r="Q10" i="42" l="1"/>
  <c r="B13" i="45"/>
  <c r="C1" i="10"/>
  <c r="C54" i="10"/>
  <c r="F14" i="21" l="1"/>
  <c r="G14" i="21" s="1"/>
  <c r="S20" i="12" s="1"/>
  <c r="F15" i="21"/>
  <c r="G15" i="21" s="1"/>
  <c r="S21" i="12" s="1"/>
  <c r="F12" i="21"/>
  <c r="P54" i="10"/>
  <c r="C67" i="10"/>
  <c r="B27" i="45"/>
  <c r="B39" i="45" s="1"/>
  <c r="P67" i="10" l="1"/>
  <c r="F16" i="21"/>
  <c r="G16" i="21" s="1"/>
  <c r="S22" i="12" s="1"/>
  <c r="G12" i="21"/>
  <c r="P64" i="10"/>
  <c r="B5" i="48"/>
  <c r="N21" i="12"/>
  <c r="I21" i="12"/>
  <c r="H21" i="12"/>
  <c r="M21" i="12"/>
  <c r="J21" i="12"/>
  <c r="K21" i="12"/>
  <c r="F21" i="12"/>
  <c r="L21" i="12"/>
  <c r="G21" i="12"/>
  <c r="P21" i="12"/>
  <c r="O21" i="12"/>
  <c r="L20" i="12"/>
  <c r="H20" i="12"/>
  <c r="O20" i="12"/>
  <c r="G20" i="12"/>
  <c r="I20" i="12"/>
  <c r="J20" i="12"/>
  <c r="K20" i="12"/>
  <c r="P20" i="12"/>
  <c r="F20" i="12"/>
  <c r="N20" i="12"/>
  <c r="M20" i="12"/>
  <c r="C44" i="42"/>
  <c r="B15" i="48"/>
  <c r="Q21" i="12" l="1"/>
  <c r="Q20" i="12"/>
  <c r="S18" i="12"/>
  <c r="K22" i="12"/>
  <c r="I22" i="12"/>
  <c r="H22" i="12"/>
  <c r="N22" i="12"/>
  <c r="P22" i="12"/>
  <c r="G22" i="12"/>
  <c r="M22" i="12"/>
  <c r="O22" i="12"/>
  <c r="J22" i="12"/>
  <c r="F22" i="12"/>
  <c r="L22" i="12"/>
  <c r="M26" i="22"/>
  <c r="L26" i="22"/>
  <c r="I26" i="22"/>
  <c r="H26" i="22"/>
  <c r="G26" i="22"/>
  <c r="F26" i="22"/>
  <c r="E26" i="22"/>
  <c r="D26" i="22"/>
  <c r="Q22" i="12" l="1"/>
  <c r="M18" i="12"/>
  <c r="O18" i="12"/>
  <c r="F18" i="12"/>
  <c r="P18" i="12"/>
  <c r="I18" i="12"/>
  <c r="H18" i="12"/>
  <c r="J18" i="12"/>
  <c r="G18" i="12"/>
  <c r="N18" i="12"/>
  <c r="L18" i="12"/>
  <c r="K18" i="12"/>
  <c r="P26" i="22"/>
  <c r="G28" i="22"/>
  <c r="M28" i="22"/>
  <c r="I28" i="22"/>
  <c r="L28" i="22"/>
  <c r="E28" i="22"/>
  <c r="Q18" i="12" l="1"/>
  <c r="F28" i="22"/>
  <c r="H28" i="22"/>
  <c r="D28" i="22" l="1"/>
  <c r="P28" i="22" s="1"/>
  <c r="P29" i="22" s="1"/>
  <c r="P31" i="22" s="1"/>
  <c r="G17" i="42"/>
  <c r="H17" i="42"/>
  <c r="G19" i="42" l="1"/>
  <c r="H19" i="42"/>
  <c r="M20" i="42"/>
  <c r="M19" i="42"/>
  <c r="G20" i="42"/>
  <c r="H20" i="42"/>
  <c r="N20" i="42"/>
  <c r="N19" i="42"/>
  <c r="J20" i="42"/>
  <c r="J19" i="42"/>
  <c r="I19" i="42"/>
  <c r="F19" i="42" l="1"/>
  <c r="F17" i="42"/>
  <c r="M21" i="42"/>
  <c r="O21" i="42"/>
  <c r="K21" i="42"/>
  <c r="H21" i="42"/>
  <c r="G21" i="42"/>
  <c r="F20" i="42"/>
  <c r="N21" i="42"/>
  <c r="J21" i="42"/>
  <c r="I20" i="42" l="1"/>
  <c r="I21" i="42" s="1"/>
  <c r="F21" i="42"/>
  <c r="U35" i="32"/>
  <c r="G4" i="12" s="1"/>
  <c r="S4" i="12" s="1"/>
  <c r="S11" i="12" l="1"/>
  <c r="G8" i="12"/>
  <c r="S8" i="12" s="1"/>
  <c r="E17" i="42"/>
  <c r="S13" i="12" l="1"/>
  <c r="E20" i="42"/>
  <c r="G13" i="12"/>
  <c r="E19" i="42"/>
  <c r="E21" i="42" l="1"/>
  <c r="C64" i="10" l="1"/>
  <c r="D53" i="10" l="1"/>
  <c r="D64" i="10" s="1"/>
  <c r="E53" i="10" l="1"/>
  <c r="E64" i="10" s="1"/>
  <c r="F53" i="10" l="1"/>
  <c r="F64" i="10" l="1"/>
  <c r="G53" i="10" l="1"/>
  <c r="D29" i="22"/>
  <c r="I29" i="22"/>
  <c r="E29" i="22"/>
  <c r="C29" i="22"/>
  <c r="F29" i="22"/>
  <c r="H29" i="22"/>
  <c r="G29" i="22"/>
  <c r="M29" i="22"/>
  <c r="L29" i="22"/>
  <c r="G31" i="22" l="1"/>
  <c r="J108" i="12" s="1"/>
  <c r="H33" i="42" s="1"/>
  <c r="H31" i="22"/>
  <c r="K108" i="12" s="1"/>
  <c r="I33" i="42" s="1"/>
  <c r="F31" i="22"/>
  <c r="I108" i="12" s="1"/>
  <c r="G33" i="42" s="1"/>
  <c r="C31" i="22"/>
  <c r="F108" i="12" s="1"/>
  <c r="E31" i="22"/>
  <c r="H108" i="12" s="1"/>
  <c r="F33" i="42" s="1"/>
  <c r="I31" i="22"/>
  <c r="L108" i="12" s="1"/>
  <c r="J33" i="42" s="1"/>
  <c r="L31" i="22"/>
  <c r="O108" i="12" s="1"/>
  <c r="M33" i="42" s="1"/>
  <c r="D31" i="22"/>
  <c r="G108" i="12" s="1"/>
  <c r="E33" i="42" s="1"/>
  <c r="M31" i="22"/>
  <c r="P108" i="12" s="1"/>
  <c r="N33" i="42" s="1"/>
  <c r="G64" i="10"/>
  <c r="G9" i="42"/>
  <c r="N9" i="42"/>
  <c r="F9" i="42"/>
  <c r="J9" i="42"/>
  <c r="H9" i="42"/>
  <c r="I9" i="42"/>
  <c r="D9" i="42"/>
  <c r="M9" i="42"/>
  <c r="E9" i="42"/>
  <c r="E13" i="42" s="1"/>
  <c r="S108" i="12" l="1"/>
  <c r="D33" i="42"/>
  <c r="Q33" i="42" s="1"/>
  <c r="D13" i="42"/>
  <c r="Q9" i="42"/>
  <c r="Q13" i="42" s="1"/>
  <c r="B17" i="48" s="1"/>
  <c r="H53" i="10"/>
  <c r="I13" i="42"/>
  <c r="H13" i="42"/>
  <c r="F13" i="42"/>
  <c r="N13" i="42"/>
  <c r="M13" i="42"/>
  <c r="J13" i="42"/>
  <c r="G13" i="42"/>
  <c r="P17" i="10"/>
  <c r="B10" i="48" s="1"/>
  <c r="D17" i="42"/>
  <c r="Q17" i="42" s="1"/>
  <c r="H64" i="10" l="1"/>
  <c r="I53" i="10" l="1"/>
  <c r="D19" i="42"/>
  <c r="Q19" i="42" s="1"/>
  <c r="D20" i="42"/>
  <c r="Q20" i="42" s="1"/>
  <c r="F13" i="12"/>
  <c r="I64" i="10" l="1"/>
  <c r="Q21" i="42"/>
  <c r="D21" i="42"/>
  <c r="B19" i="48" l="1"/>
  <c r="J53" i="10"/>
  <c r="J64" i="10" l="1"/>
  <c r="K53" i="10" l="1"/>
  <c r="K64" i="10" l="1"/>
  <c r="L53" i="10" l="1"/>
  <c r="L64" i="10" l="1"/>
  <c r="M53" i="10" l="1"/>
  <c r="M64" i="10" l="1"/>
  <c r="N53" i="10" l="1"/>
  <c r="N64" i="10" l="1"/>
  <c r="F13" i="21" l="1"/>
  <c r="F17" i="21"/>
  <c r="G17" i="21" s="1"/>
  <c r="S23" i="12" s="1"/>
  <c r="G13" i="21" l="1"/>
  <c r="F18" i="21"/>
  <c r="O23" i="12"/>
  <c r="F23" i="12"/>
  <c r="N23" i="12"/>
  <c r="I23" i="12"/>
  <c r="K23" i="12"/>
  <c r="M23" i="12"/>
  <c r="J23" i="12"/>
  <c r="L23" i="12"/>
  <c r="P23" i="12"/>
  <c r="G23" i="12"/>
  <c r="H23" i="12"/>
  <c r="Q23" i="12" l="1"/>
  <c r="S19" i="12"/>
  <c r="G18" i="21"/>
  <c r="O19" i="12" l="1"/>
  <c r="O27" i="12" s="1"/>
  <c r="F19" i="12"/>
  <c r="F27" i="12" s="1"/>
  <c r="J19" i="12"/>
  <c r="J27" i="12" s="1"/>
  <c r="K19" i="12"/>
  <c r="G19" i="12"/>
  <c r="G27" i="12" s="1"/>
  <c r="I19" i="12"/>
  <c r="I27" i="12" s="1"/>
  <c r="P19" i="12"/>
  <c r="P27" i="12" s="1"/>
  <c r="H19" i="12"/>
  <c r="H27" i="12" s="1"/>
  <c r="M19" i="12"/>
  <c r="M27" i="12" s="1"/>
  <c r="L19" i="12"/>
  <c r="L27" i="12" s="1"/>
  <c r="N19" i="12"/>
  <c r="N27" i="12" s="1"/>
  <c r="S27" i="12"/>
  <c r="S111" i="12" s="1"/>
  <c r="G24" i="42" l="1"/>
  <c r="G34" i="42" s="1"/>
  <c r="G36" i="42" s="1"/>
  <c r="G38" i="42" s="1"/>
  <c r="I111" i="12"/>
  <c r="E24" i="42"/>
  <c r="E34" i="42" s="1"/>
  <c r="E36" i="42" s="1"/>
  <c r="E38" i="42" s="1"/>
  <c r="G111" i="12"/>
  <c r="L24" i="42"/>
  <c r="L34" i="42" s="1"/>
  <c r="L36" i="42" s="1"/>
  <c r="L38" i="42" s="1"/>
  <c r="N111" i="12"/>
  <c r="F24" i="42"/>
  <c r="F34" i="42" s="1"/>
  <c r="F36" i="42" s="1"/>
  <c r="F38" i="42" s="1"/>
  <c r="H111" i="12"/>
  <c r="Q19" i="12"/>
  <c r="Q27" i="12" s="1"/>
  <c r="K27" i="12"/>
  <c r="D24" i="42"/>
  <c r="D34" i="42" s="1"/>
  <c r="D36" i="42" s="1"/>
  <c r="D38" i="42" s="1"/>
  <c r="F111" i="12"/>
  <c r="N24" i="42"/>
  <c r="N34" i="42" s="1"/>
  <c r="N36" i="42" s="1"/>
  <c r="N38" i="42" s="1"/>
  <c r="P111" i="12"/>
  <c r="H24" i="42"/>
  <c r="H34" i="42" s="1"/>
  <c r="H36" i="42" s="1"/>
  <c r="H38" i="42" s="1"/>
  <c r="J111" i="12"/>
  <c r="J24" i="42"/>
  <c r="J34" i="42" s="1"/>
  <c r="J36" i="42" s="1"/>
  <c r="J38" i="42" s="1"/>
  <c r="L111" i="12"/>
  <c r="K24" i="42"/>
  <c r="K34" i="42" s="1"/>
  <c r="K36" i="42" s="1"/>
  <c r="K38" i="42" s="1"/>
  <c r="M111" i="12"/>
  <c r="M24" i="42"/>
  <c r="M34" i="42" s="1"/>
  <c r="M36" i="42" s="1"/>
  <c r="M38" i="42" s="1"/>
  <c r="O111" i="12"/>
  <c r="F42" i="42" l="1"/>
  <c r="F44" i="42" s="1"/>
  <c r="L42" i="42"/>
  <c r="L44" i="42" s="1"/>
  <c r="N42" i="42"/>
  <c r="N44" i="42" s="1"/>
  <c r="K42" i="42"/>
  <c r="K44" i="42" s="1"/>
  <c r="E42" i="42"/>
  <c r="E44" i="42" s="1"/>
  <c r="M42" i="42"/>
  <c r="M44" i="42" s="1"/>
  <c r="H42" i="42"/>
  <c r="H44" i="42" s="1"/>
  <c r="J42" i="42"/>
  <c r="J44" i="42" s="1"/>
  <c r="G42" i="42"/>
  <c r="G44" i="42" s="1"/>
  <c r="D42" i="42"/>
  <c r="D44" i="42" s="1"/>
  <c r="I24" i="42"/>
  <c r="I34" i="42" s="1"/>
  <c r="I36" i="42" s="1"/>
  <c r="I38" i="42" s="1"/>
  <c r="K111" i="12"/>
  <c r="O24" i="42"/>
  <c r="Q111" i="12"/>
  <c r="I42" i="42" l="1"/>
  <c r="I44" i="42" s="1"/>
  <c r="Q24" i="42"/>
  <c r="Q34" i="42" s="1"/>
  <c r="O34" i="42"/>
  <c r="O36" i="42" s="1"/>
  <c r="O38" i="42" s="1"/>
  <c r="O42" i="42" l="1"/>
  <c r="O44" i="42" s="1"/>
  <c r="Q44" i="42" s="1"/>
  <c r="B20" i="48"/>
  <c r="B21" i="48" s="1"/>
  <c r="B23" i="48" s="1"/>
  <c r="Q36" i="42"/>
  <c r="Q38" i="42" s="1"/>
  <c r="Q42" i="42" l="1"/>
  <c r="B25" i="48" s="1"/>
</calcChain>
</file>

<file path=xl/sharedStrings.xml><?xml version="1.0" encoding="utf-8"?>
<sst xmlns="http://schemas.openxmlformats.org/spreadsheetml/2006/main" count="490" uniqueCount="330">
  <si>
    <t>Total</t>
  </si>
  <si>
    <t>Salaries and Wages</t>
  </si>
  <si>
    <t>Overtime Wages</t>
  </si>
  <si>
    <t>Postage and Shipping</t>
  </si>
  <si>
    <t>Vehicle - Fuel</t>
  </si>
  <si>
    <t>Vehicle - Maintenance</t>
  </si>
  <si>
    <t>Vehicle - Registration</t>
  </si>
  <si>
    <t>Telephone</t>
  </si>
  <si>
    <t>Internet Access</t>
  </si>
  <si>
    <t>Conference and Seminar Fees</t>
  </si>
  <si>
    <t>General Donations</t>
  </si>
  <si>
    <t>Expenses</t>
  </si>
  <si>
    <t>Printing and Copying</t>
  </si>
  <si>
    <t>Utilities</t>
  </si>
  <si>
    <t>Repairs and Maintenance</t>
  </si>
  <si>
    <t>Vehicle - Insurance</t>
  </si>
  <si>
    <t>PCs and Laptops</t>
  </si>
  <si>
    <t>Total Expenses</t>
  </si>
  <si>
    <t>Executive Director</t>
  </si>
  <si>
    <t>Receptionist</t>
  </si>
  <si>
    <t>Cats</t>
  </si>
  <si>
    <t>Dogs</t>
  </si>
  <si>
    <t>Adoption Fees</t>
  </si>
  <si>
    <t>Revenue</t>
  </si>
  <si>
    <t>Other</t>
  </si>
  <si>
    <t>Administration</t>
  </si>
  <si>
    <t>Community Cats</t>
  </si>
  <si>
    <t>Enter data in shaded cells only.</t>
  </si>
  <si>
    <t>Community Cat Activity</t>
  </si>
  <si>
    <t>Dog Activity</t>
  </si>
  <si>
    <t># of spay/neuter surgeries</t>
  </si>
  <si>
    <t>Foster Activity</t>
  </si>
  <si>
    <t>Compensation Expenses</t>
  </si>
  <si>
    <t>Total Compensation Expenses</t>
  </si>
  <si>
    <t>Employer Payroll Taxes</t>
  </si>
  <si>
    <t>Total Revenue</t>
  </si>
  <si>
    <t>Monthly Intake</t>
  </si>
  <si>
    <t>Monthly Adoptions</t>
  </si>
  <si>
    <t>Kittens</t>
  </si>
  <si>
    <t>Benefits</t>
  </si>
  <si>
    <t>Facility Related Costs</t>
  </si>
  <si>
    <t>Property Taxes</t>
  </si>
  <si>
    <t>Landscaping</t>
  </si>
  <si>
    <t>Training &amp; Appreciation</t>
  </si>
  <si>
    <t>Vehicle Related Expenses</t>
  </si>
  <si>
    <t>IT Costs</t>
  </si>
  <si>
    <t>Travel</t>
  </si>
  <si>
    <t>Professional Fees</t>
  </si>
  <si>
    <t>Adoption Donations</t>
  </si>
  <si>
    <t>Category</t>
  </si>
  <si>
    <t>Building</t>
  </si>
  <si>
    <t>Marketing &amp; Events</t>
  </si>
  <si>
    <t>Operations</t>
  </si>
  <si>
    <t>Mortgage Interest</t>
  </si>
  <si>
    <t>Advertising Expense</t>
  </si>
  <si>
    <t>Liability, Property &amp; Fire Insurance</t>
  </si>
  <si>
    <t>Dues &amp; Subscriptions</t>
  </si>
  <si>
    <t>Website</t>
  </si>
  <si>
    <t>Salary Related Expenses</t>
  </si>
  <si>
    <t>Employer Taxes</t>
  </si>
  <si>
    <t>Total Salary Related Expenses</t>
  </si>
  <si>
    <t>Animal Activity</t>
  </si>
  <si>
    <t>Expense Detail</t>
  </si>
  <si>
    <t>Direct Construction</t>
  </si>
  <si>
    <t>Site</t>
  </si>
  <si>
    <t>Fees, Insurance</t>
  </si>
  <si>
    <t>Contingency</t>
  </si>
  <si>
    <t>Doors</t>
  </si>
  <si>
    <t>Wash system</t>
  </si>
  <si>
    <t>Refrigerators/Freezers</t>
  </si>
  <si>
    <t>Dishwasher</t>
  </si>
  <si>
    <t>Fire prevention</t>
  </si>
  <si>
    <t>Washer/Dryer</t>
  </si>
  <si>
    <t>Computers</t>
  </si>
  <si>
    <t>Organization</t>
  </si>
  <si>
    <t>Cat Café</t>
  </si>
  <si>
    <t>Other One Time Costs</t>
  </si>
  <si>
    <t>Start Up</t>
  </si>
  <si>
    <t>Model Instructions</t>
  </si>
  <si>
    <t>Look for:</t>
  </si>
  <si>
    <t>and input into those cells on each orange tab.</t>
  </si>
  <si>
    <t>Consultation Fee</t>
  </si>
  <si>
    <t>Dental</t>
  </si>
  <si>
    <t>Mass removal</t>
  </si>
  <si>
    <t>Difficult Surgery</t>
  </si>
  <si>
    <t>Veterinarian</t>
  </si>
  <si>
    <t>Animal Care</t>
  </si>
  <si>
    <t>Animal Care Manager</t>
  </si>
  <si>
    <t># of spay/neuter surgeries (100%)</t>
  </si>
  <si>
    <t>Average fee per Cat</t>
  </si>
  <si>
    <t>Dog Adoption Revenue</t>
  </si>
  <si>
    <t>Cat Adoption Revenue</t>
  </si>
  <si>
    <t>Adoption Fee Revenue</t>
  </si>
  <si>
    <t>Public Clinic</t>
  </si>
  <si>
    <t>Network Maintenance</t>
  </si>
  <si>
    <t>Animal Management Software</t>
  </si>
  <si>
    <t>Travel - Other</t>
  </si>
  <si>
    <t>Marketing</t>
  </si>
  <si>
    <t>Monthly Operating Budget</t>
  </si>
  <si>
    <t>Pet Care Specialist</t>
  </si>
  <si>
    <t>Vet Tech</t>
  </si>
  <si>
    <t>Hourly or Salary?</t>
  </si>
  <si>
    <t>Salary</t>
  </si>
  <si>
    <t>Hourly</t>
  </si>
  <si>
    <t>Other Areas as Needed</t>
  </si>
  <si>
    <t>Vehicles</t>
  </si>
  <si>
    <t>Facility/Occupancy</t>
  </si>
  <si>
    <t>Information Technology</t>
  </si>
  <si>
    <t>Annual Total</t>
  </si>
  <si>
    <t>Hours and Appointments</t>
  </si>
  <si>
    <t>REVENUE</t>
  </si>
  <si>
    <t>Revenue Calculations</t>
  </si>
  <si>
    <t>EXPENSE</t>
  </si>
  <si>
    <t>Vet Practice management software</t>
  </si>
  <si>
    <t>Monthly Community Cats</t>
  </si>
  <si>
    <t>Ending population in foster</t>
  </si>
  <si>
    <t>Total Surgeries</t>
  </si>
  <si>
    <t>Average fee per Kitten</t>
  </si>
  <si>
    <t>Kitten Adoption Revenue</t>
  </si>
  <si>
    <t>Foster Pets</t>
  </si>
  <si>
    <t>Food</t>
  </si>
  <si>
    <t>Total tax</t>
  </si>
  <si>
    <t>Total benefit</t>
  </si>
  <si>
    <t>Check, make sure total = 100%</t>
  </si>
  <si>
    <t>Total Care Costs per Animal</t>
  </si>
  <si>
    <t>Days in month</t>
  </si>
  <si>
    <t>Weekly Hrs
(if Salary leave blank)</t>
  </si>
  <si>
    <t>Base Compensation</t>
  </si>
  <si>
    <t>Beginning population in foster</t>
  </si>
  <si>
    <t>Transport Out</t>
  </si>
  <si>
    <t>Public Appointments per month</t>
  </si>
  <si>
    <t>Cat spay/neuter</t>
  </si>
  <si>
    <t>Dog spay/neuter</t>
  </si>
  <si>
    <t>Public Wellness Clinic Model</t>
  </si>
  <si>
    <t>Clinic (internal and public clinic needs)</t>
  </si>
  <si>
    <t>Hourly Rate or Annual Salary</t>
  </si>
  <si>
    <t>Supply Costs</t>
  </si>
  <si>
    <t>Supply costs per appointment</t>
  </si>
  <si>
    <t>Total Non Compensation Expense</t>
  </si>
  <si>
    <t>% of Intakes to spay/neuter</t>
  </si>
  <si>
    <t>Average Revenue per Appointment</t>
  </si>
  <si>
    <t>Depreciation Expense - New Assets</t>
  </si>
  <si>
    <t>Depreciation Expense - Existing Assets</t>
  </si>
  <si>
    <t>Promotional Costs</t>
  </si>
  <si>
    <t>Average fee per Dog (incl reclaim)</t>
  </si>
  <si>
    <t>Cost per intake exam</t>
  </si>
  <si>
    <t>Based on avg in care</t>
  </si>
  <si>
    <t>Total Headcount &amp; Base Compensation</t>
  </si>
  <si>
    <t>Annual Giving</t>
  </si>
  <si>
    <t>Microchip</t>
  </si>
  <si>
    <t>Monthly Giving</t>
  </si>
  <si>
    <t>Consignment Revenue</t>
  </si>
  <si>
    <t>Santitation/PPE</t>
  </si>
  <si>
    <t>Property Lease</t>
  </si>
  <si>
    <t>Desired Length of Stay (# days)</t>
  </si>
  <si>
    <t>Kitten Nursery Activity (&lt; 8 weeks old) (not including Foster)</t>
  </si>
  <si>
    <t>% of Community Cats to spay/neuter</t>
  </si>
  <si>
    <t>Monthly # of Intakes</t>
  </si>
  <si>
    <t>Monthly # of Reclaims</t>
  </si>
  <si>
    <t>Monthly # of Adoptions</t>
  </si>
  <si>
    <t>Cat Activity (&gt; 8 weeks old) excluding Community Cats</t>
  </si>
  <si>
    <t>Intake to Foster Total</t>
  </si>
  <si>
    <t>Adoptions from Foster Total</t>
  </si>
  <si>
    <t>Cost per spay/neuter</t>
  </si>
  <si>
    <t>Shelter Dogs</t>
  </si>
  <si>
    <t>Shelter Cats</t>
  </si>
  <si>
    <t>Kittens in Nursery</t>
  </si>
  <si>
    <t>Online Donations</t>
  </si>
  <si>
    <t>Grant Revenue</t>
  </si>
  <si>
    <t>Raffles/Auctions</t>
  </si>
  <si>
    <t>City/County Funding</t>
  </si>
  <si>
    <t>Other Promotions</t>
  </si>
  <si>
    <t>Newsletters/Mailings</t>
  </si>
  <si>
    <t>Adoption Revenue Calculation</t>
  </si>
  <si>
    <t>Owner Surrender/ Return Fees</t>
  </si>
  <si>
    <t>Sponsorships</t>
  </si>
  <si>
    <t>Event Revenue</t>
  </si>
  <si>
    <t>This will populate in the Financial Summary tab</t>
  </si>
  <si>
    <t>Events/Promotions</t>
  </si>
  <si>
    <t>Grants/Sponshorships/Local Funding</t>
  </si>
  <si>
    <t>Other Revenue</t>
  </si>
  <si>
    <t># of Animals Adopted from Activity Tab</t>
  </si>
  <si>
    <t>Total Revenue (excl public clinic)</t>
  </si>
  <si>
    <t>Dogs in care at month-end</t>
  </si>
  <si>
    <t>Adoption Driven Capacity (ADC)</t>
  </si>
  <si>
    <t>Required Physical Holding Capacity (RPHC)</t>
  </si>
  <si>
    <t>Cats in care at month-end</t>
  </si>
  <si>
    <t>Kittens in care at month-end</t>
  </si>
  <si>
    <t>Based on intake</t>
  </si>
  <si>
    <t>Paid to an external vet, based on # of surgeries</t>
  </si>
  <si>
    <t>Paid to an external vet, based on intake</t>
  </si>
  <si>
    <t>Routine care paid to external vet, based on avg in care</t>
  </si>
  <si>
    <t>Intakes</t>
  </si>
  <si>
    <t>Community Cats served</t>
  </si>
  <si>
    <t>Public Procedures</t>
  </si>
  <si>
    <t>Headcount</t>
  </si>
  <si>
    <t>Budget</t>
  </si>
  <si>
    <t>Revenues</t>
  </si>
  <si>
    <t>Other Operating Expenses</t>
  </si>
  <si>
    <t>Metrics</t>
  </si>
  <si>
    <t>Net Change in Assets</t>
  </si>
  <si>
    <t>Benefits (Insurance, HSA, 401k, Workers Comp)</t>
  </si>
  <si>
    <t>Cost Basis</t>
  </si>
  <si>
    <t>Animal Care Costs</t>
  </si>
  <si>
    <t>Medications</t>
  </si>
  <si>
    <t>In-house clinic supply costs</t>
  </si>
  <si>
    <t>External Vet Routine Care</t>
  </si>
  <si>
    <t>Other Expense - edit description</t>
  </si>
  <si>
    <t>Total Animal Care Costs</t>
  </si>
  <si>
    <t>Total Year</t>
  </si>
  <si>
    <t>Non-Compensation Expenses</t>
  </si>
  <si>
    <t>Annual Cost*</t>
  </si>
  <si>
    <t>Total Facility/Occupancy</t>
  </si>
  <si>
    <t>Total Marketing &amp; Events</t>
  </si>
  <si>
    <t>Accounting Fees</t>
  </si>
  <si>
    <t>Service Contracts</t>
  </si>
  <si>
    <t>Legal costs</t>
  </si>
  <si>
    <t>Event Expenses</t>
  </si>
  <si>
    <t>Travel &amp; Auto Expenses</t>
  </si>
  <si>
    <t>Independent Contractors</t>
  </si>
  <si>
    <t>Total Professional Fees</t>
  </si>
  <si>
    <t>Software License Costs</t>
  </si>
  <si>
    <t>Software Hosting Fees</t>
  </si>
  <si>
    <t>Total Information Technology</t>
  </si>
  <si>
    <t>Intake exam</t>
  </si>
  <si>
    <t>Spay/neuter services</t>
  </si>
  <si>
    <t>External vet routine care</t>
  </si>
  <si>
    <t>Janitorial Supplies</t>
  </si>
  <si>
    <t>Operating Equipment (leases)</t>
  </si>
  <si>
    <t>Office Supplies &amp; Furniture</t>
  </si>
  <si>
    <t>Printers &amp; Ink Cartridges</t>
  </si>
  <si>
    <t>Payroll Processing Fees</t>
  </si>
  <si>
    <t>Travel - Air, car, hotel, meals</t>
  </si>
  <si>
    <t>Training &amp; Education</t>
  </si>
  <si>
    <t>Meetings and Appreciation</t>
  </si>
  <si>
    <t>Recruiting Expenses</t>
  </si>
  <si>
    <t>Employee reimbursements</t>
  </si>
  <si>
    <t>Total Training &amp; Appreciation</t>
  </si>
  <si>
    <t>Total Travel &amp; Auto Expenses</t>
  </si>
  <si>
    <t>Principal Payment on debt</t>
  </si>
  <si>
    <t>Non Compensation Related Expenses</t>
  </si>
  <si>
    <t>Public Clinic Costs</t>
  </si>
  <si>
    <t>Credit Card Fees @3% (75% of revenue)</t>
  </si>
  <si>
    <t>Supplies</t>
  </si>
  <si>
    <t>Total Supplies</t>
  </si>
  <si>
    <t>Facility &amp; Occupancy</t>
  </si>
  <si>
    <t>Total Non Compensation Expenses</t>
  </si>
  <si>
    <t>Overtime</t>
  </si>
  <si>
    <t>Reduce Depreciation Expense</t>
  </si>
  <si>
    <t>Cash Requirements</t>
  </si>
  <si>
    <t>Cash Required for Operations</t>
  </si>
  <si>
    <t>Caging/gates/screening/fencing</t>
  </si>
  <si>
    <t>Input</t>
  </si>
  <si>
    <t>Name of Facility</t>
  </si>
  <si>
    <t>Monthly Expense Details</t>
  </si>
  <si>
    <t>Monthly Revenue Details</t>
  </si>
  <si>
    <t>Cash Required including Capital/Start Up Costs</t>
  </si>
  <si>
    <t>Required Physical Holding Capacity (RPHC) - the average # of animals that housing is needed for at a given time.</t>
  </si>
  <si>
    <t>Adoption Driven Capacity (ADC) - # of animals to have up for adoption at any one time to optimize length of stay and live release.</t>
  </si>
  <si>
    <t>Cells that shouldn't be edited are locked so you can't accidently overwrite formulas.  This also means you can't click on them to see the formulas.</t>
  </si>
  <si>
    <r>
      <rPr>
        <b/>
        <sz val="11"/>
        <color theme="1"/>
        <rFont val="Calibri"/>
        <family val="2"/>
        <scheme val="minor"/>
      </rPr>
      <t>2) Activity</t>
    </r>
    <r>
      <rPr>
        <sz val="11"/>
        <color theme="1"/>
        <rFont val="Calibri"/>
        <family val="2"/>
        <scheme val="minor"/>
      </rPr>
      <t xml:space="preserve"> - enter expected length of stay, # of animals that will be moving through the center (and the foster network), and % that you are paying for to be fixed.</t>
    </r>
  </si>
  <si>
    <t>The "Activity" tab is the basis for the expenses on the "Cost per Animal" tab, and the basis for adoption fee revenue on the "Revenue" tab.</t>
  </si>
  <si>
    <t>Public days open per week</t>
  </si>
  <si>
    <t>Public appointments per day open</t>
  </si>
  <si>
    <t>Avg Days per Month</t>
  </si>
  <si>
    <t>This will calculate revenue based on cost per procedure you enter and % mix for a given month.</t>
  </si>
  <si>
    <t>Non compensation related expenses can be found at the bottom of the worksheet.  If your paid staff also do public procedures, enter their salary on the Compensation tab.</t>
  </si>
  <si>
    <t>Contracted Vet expense</t>
  </si>
  <si>
    <t>Feel free to update the description of Procedures as applicable to your line of work.</t>
  </si>
  <si>
    <t>MONTHLY care costs per animal</t>
  </si>
  <si>
    <t>Choose from Dropdown</t>
  </si>
  <si>
    <t>Enter Rates</t>
  </si>
  <si>
    <r>
      <rPr>
        <b/>
        <sz val="11"/>
        <color theme="1"/>
        <rFont val="Calibri"/>
        <family val="2"/>
        <scheme val="minor"/>
      </rPr>
      <t>5) Compensation</t>
    </r>
    <r>
      <rPr>
        <sz val="11"/>
        <color theme="1"/>
        <rFont val="Calibri"/>
        <family val="2"/>
        <scheme val="minor"/>
      </rPr>
      <t xml:space="preserve"> - select the employee type and hours worked (if hourly) from the drop down in each cell.</t>
    </r>
  </si>
  <si>
    <t>Then enter the hourly rate or annual salary for each position. Costs will be pro-rated based on the number of hours per week you choose.</t>
  </si>
  <si>
    <t>Enter how many people (headcount) you need for each month</t>
  </si>
  <si>
    <t>For example if you need to staff for 60 hours a week, enter one 40 hour position and one 20 hour position with a "1" in each of the months.</t>
  </si>
  <si>
    <t>Change titles in column B as necessary.</t>
  </si>
  <si>
    <t>Area and Position (change descriptions as needed)</t>
  </si>
  <si>
    <t>Other Revenue - edit description</t>
  </si>
  <si>
    <r>
      <t xml:space="preserve">6) Revenue </t>
    </r>
    <r>
      <rPr>
        <sz val="11"/>
        <color theme="1"/>
        <rFont val="Calibri"/>
        <family val="2"/>
        <scheme val="minor"/>
      </rPr>
      <t>- enter revenue by type, by month.</t>
    </r>
    <r>
      <rPr>
        <b/>
        <sz val="11"/>
        <color theme="1"/>
        <rFont val="Calibri"/>
        <family val="2"/>
        <scheme val="minor"/>
      </rPr>
      <t xml:space="preserve">  </t>
    </r>
    <r>
      <rPr>
        <sz val="11"/>
        <color theme="1"/>
        <rFont val="Calibri"/>
        <family val="2"/>
        <scheme val="minor"/>
      </rPr>
      <t>Change or edit descriptions as needed.</t>
    </r>
  </si>
  <si>
    <t>Adoption Fee revenue is calculated at the bottom of the sheet, based on the # of adoptions you entered in the Activity tab.</t>
  </si>
  <si>
    <t>Enter the average fees collected in column B.</t>
  </si>
  <si>
    <r>
      <rPr>
        <b/>
        <sz val="11"/>
        <color theme="1"/>
        <rFont val="Calibri"/>
        <family val="2"/>
        <scheme val="minor"/>
      </rPr>
      <t>7) Expense Detail</t>
    </r>
    <r>
      <rPr>
        <sz val="11"/>
        <color theme="1"/>
        <rFont val="Calibri"/>
        <family val="2"/>
        <scheme val="minor"/>
      </rPr>
      <t xml:space="preserve"> - this is where you would enter all other costs.  This incorporates some data you already entered on other tabs.</t>
    </r>
  </si>
  <si>
    <t>Employer benefit cost as a % of comp</t>
  </si>
  <si>
    <t>Employer payroll tax as a % of comp</t>
  </si>
  <si>
    <t>TOTAL</t>
  </si>
  <si>
    <t>Start up or Capital costs</t>
  </si>
  <si>
    <t>$$</t>
  </si>
  <si>
    <r>
      <rPr>
        <b/>
        <sz val="11"/>
        <color theme="1"/>
        <rFont val="Calibri"/>
        <family val="2"/>
        <scheme val="minor"/>
      </rPr>
      <t>8) Start Up_Capital</t>
    </r>
    <r>
      <rPr>
        <sz val="11"/>
        <color theme="1"/>
        <rFont val="Calibri"/>
        <family val="2"/>
        <scheme val="minor"/>
      </rPr>
      <t xml:space="preserve"> - For new operations, enter estimates from architect/builder as well as any Furniture, Fixtures, and Equipment that might not be included in those estimates.</t>
    </r>
  </si>
  <si>
    <t>For existing operations, include any new capital purchases you may need to make, such as a vehicle.</t>
  </si>
  <si>
    <t>Furniture, Fixtures, Equipment</t>
  </si>
  <si>
    <t>Edit descriptions as necessary.</t>
  </si>
  <si>
    <t>Don't forget to add an estimated depreciation expense for newly capitalized items on the Expense Detail tab under Facility/Occupancy.</t>
  </si>
  <si>
    <t>Adoptions</t>
  </si>
  <si>
    <t>Add Principal Payment on Debt</t>
  </si>
  <si>
    <t>Your organization may not have a need for all the tools available in this model.  If the section does not pertain to you, please just ignore it.</t>
  </si>
  <si>
    <t>Headcount per month (Enter how many people per month)</t>
  </si>
  <si>
    <t>Placeholder Position 1</t>
  </si>
  <si>
    <t>Placeholder Position 2</t>
  </si>
  <si>
    <t>Placeholder Position 3</t>
  </si>
  <si>
    <t>Placeholder Position 4</t>
  </si>
  <si>
    <t>Placeholder Position 5</t>
  </si>
  <si>
    <t>Placeholder Position 6</t>
  </si>
  <si>
    <t>Placeholder Position 7</t>
  </si>
  <si>
    <t>Placeholder Position 8</t>
  </si>
  <si>
    <t>Placeholder Position 9</t>
  </si>
  <si>
    <t>Placeholder Position 10</t>
  </si>
  <si>
    <t>If you need to edit something that is locked, you can go to the review tab in excel, and click protect sheet to unprotect it.  There is no password.  When done, re-protect it following the same steps.  You would do this for each tab you need to edit. When the box pops up for what to protect, make sure the "select unlocked cells" option has a check mark next to it and nothing else.</t>
  </si>
  <si>
    <t>Fiscal Year Start Date</t>
  </si>
  <si>
    <t>Below are instructions for each of the orange input tabs:</t>
  </si>
  <si>
    <t>You can add rows if more space is needed.</t>
  </si>
  <si>
    <t>Budget Fiscal Year</t>
  </si>
  <si>
    <r>
      <t xml:space="preserve">1) Facility Info - </t>
    </r>
    <r>
      <rPr>
        <sz val="11"/>
        <color theme="1"/>
        <rFont val="Calibri"/>
        <family val="2"/>
        <scheme val="minor"/>
      </rPr>
      <t>Type in the name of your facility/organization, the budget year, and the budget year start date.  This is for report presentation purposes and will populate the corresponding months on the worksheets.</t>
    </r>
  </si>
  <si>
    <r>
      <t xml:space="preserve">Enter estimated </t>
    </r>
    <r>
      <rPr>
        <b/>
        <sz val="11"/>
        <color theme="1"/>
        <rFont val="Calibri"/>
        <family val="2"/>
        <scheme val="minor"/>
      </rPr>
      <t>MONTHLY</t>
    </r>
    <r>
      <rPr>
        <sz val="11"/>
        <color theme="1"/>
        <rFont val="Calibri"/>
        <family val="2"/>
        <scheme val="minor"/>
      </rPr>
      <t xml:space="preserve"> costs per animal, based on expense type.</t>
    </r>
  </si>
  <si>
    <t>Comm Cat</t>
  </si>
  <si>
    <t>Fosters</t>
  </si>
  <si>
    <t>Base compensation flows over into step 7.  You will estimate overtime, employer tax, and benefit costs on step 7, Expense Detail.</t>
  </si>
  <si>
    <t>Compensation - this is where you can budget overtime, tax, and benefits.  Base comp flows over from the Compensation tab. Note that tax and benefit costs should be for the employer side only (net of employee contributions).</t>
  </si>
  <si>
    <t>Animal Care costs populate from the Costs per Animal tab, but there is room to budget additional types of animal care expenses.</t>
  </si>
  <si>
    <t>Public Clinic costs populate from what was entered on the Public Clinic tab.</t>
  </si>
  <si>
    <t>All orange tabs (#1-#8) require inputs - some amounts have been pre-populated but can be overwritten.</t>
  </si>
  <si>
    <t>Tabs #1-#8 contain data that roll into the Financial Summary &amp; Snapshot tabs (found at the very end of this workbook) .  No manipulation can be made to the Financial Summary and Snapshot tabs. This is what you would present to your Board.</t>
  </si>
  <si>
    <t>If you need assistance editing this workbook, please email bfnetwork@bestfriends.org.</t>
  </si>
  <si>
    <t>% of appointment type (% entered in 1st column carries forward - change future months if needed)</t>
  </si>
  <si>
    <t>Procedure Price (amounts entered in 1st column carry forward - change future months if needed)</t>
  </si>
  <si>
    <r>
      <rPr>
        <b/>
        <sz val="11"/>
        <color theme="1"/>
        <rFont val="Calibri"/>
        <family val="2"/>
        <scheme val="minor"/>
      </rPr>
      <t>3) Cost per Animal</t>
    </r>
    <r>
      <rPr>
        <sz val="11"/>
        <color theme="1"/>
        <rFont val="Calibri"/>
        <family val="2"/>
        <scheme val="minor"/>
      </rPr>
      <t xml:space="preserve"> - these are costs that are best estimated on a "per animal" basis.  Other expenses are added on step 7, Expense Detail.</t>
    </r>
  </si>
  <si>
    <r>
      <rPr>
        <b/>
        <sz val="11"/>
        <color theme="1"/>
        <rFont val="Calibri"/>
        <family val="2"/>
        <scheme val="minor"/>
      </rPr>
      <t xml:space="preserve">4) Public Clinic </t>
    </r>
    <r>
      <rPr>
        <sz val="11"/>
        <color theme="1"/>
        <rFont val="Calibri"/>
        <family val="2"/>
        <scheme val="minor"/>
      </rPr>
      <t>- Only fill this out if you run a public clinic and receive revenue.  If you contract out space to someone else, enter money received on the revenue tab.</t>
    </r>
  </si>
  <si>
    <t>Your Organization's Name</t>
  </si>
  <si>
    <t>Start up Costs / New Capital</t>
  </si>
  <si>
    <t>*For budget purposes, costs will be spread evenly throughout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</si>
</sst>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_(* #,##0_);_(* \(#,##0\);_(* &quot;-&quot;??_);_(@_)"/>
    <numFmt numFmtId="166" formatCode="&quot;$&quot;#,##0"/>
    <numFmt numFmtId="167" formatCode="_(&quot;$&quot;* #,##0_);_(&quot;$&quot;* \(#,##0\);_(&quot;$&quot;* &quot;-&quot;??_);_(@_)"/>
    <numFmt numFmtId="168" formatCode="&quot;$&quot;#,##0.00"/>
    <numFmt numFmtId="169" formatCode="0.0%"/>
  </numFmts>
  <fonts count="14" x14ac:knownFonts="1">
    <font>
      <sz val="11"/>
      <color theme="1"/>
      <name val="Calibri"/>
      <family val="2"/>
      <scheme val="minor"/>
    </font>
    <font>
      <b/>
      <sz val="11"/>
      <color theme="1"/>
      <name val="Calibri"/>
      <family val="2"/>
      <scheme val="minor"/>
    </font>
    <font>
      <b/>
      <u/>
      <sz val="11"/>
      <color theme="1"/>
      <name val="Calibri"/>
      <family val="2"/>
      <scheme val="minor"/>
    </font>
    <font>
      <sz val="11"/>
      <name val="Calibri"/>
      <family val="2"/>
      <scheme val="minor"/>
    </font>
    <font>
      <sz val="11"/>
      <color theme="1"/>
      <name val="Calibri"/>
      <family val="2"/>
      <scheme val="minor"/>
    </font>
    <font>
      <b/>
      <i/>
      <sz val="11"/>
      <color theme="1"/>
      <name val="Calibri"/>
      <family val="2"/>
      <scheme val="minor"/>
    </font>
    <font>
      <b/>
      <sz val="11"/>
      <name val="Calibri"/>
      <family val="2"/>
      <scheme val="minor"/>
    </font>
    <font>
      <b/>
      <i/>
      <sz val="10"/>
      <color theme="1"/>
      <name val="Calibri"/>
      <family val="2"/>
      <scheme val="minor"/>
    </font>
    <font>
      <sz val="8"/>
      <name val="Calibri"/>
      <family val="2"/>
      <scheme val="minor"/>
    </font>
    <font>
      <b/>
      <i/>
      <sz val="11"/>
      <name val="Calibri"/>
      <family val="2"/>
      <scheme val="minor"/>
    </font>
    <font>
      <i/>
      <sz val="11"/>
      <color theme="1"/>
      <name val="Calibri"/>
      <family val="2"/>
      <scheme val="minor"/>
    </font>
    <font>
      <b/>
      <u/>
      <sz val="11"/>
      <name val="Calibri"/>
      <family val="2"/>
      <scheme val="minor"/>
    </font>
    <font>
      <sz val="11"/>
      <color theme="0"/>
      <name val="Calibri"/>
      <family val="2"/>
      <scheme val="minor"/>
    </font>
    <font>
      <b/>
      <sz val="14"/>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bgColor indexed="64"/>
      </patternFill>
    </fill>
  </fills>
  <borders count="31">
    <border>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8">
    <xf numFmtId="0" fontId="0"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cellStyleXfs>
  <cellXfs count="407">
    <xf numFmtId="0" fontId="0" fillId="0" borderId="0" xfId="0"/>
    <xf numFmtId="0" fontId="1" fillId="0" borderId="0" xfId="0" applyFont="1"/>
    <xf numFmtId="0" fontId="0" fillId="0" borderId="0" xfId="0" applyAlignment="1">
      <alignment horizontal="center"/>
    </xf>
    <xf numFmtId="0" fontId="0" fillId="3" borderId="0" xfId="0" applyFill="1"/>
    <xf numFmtId="0" fontId="7" fillId="3" borderId="0" xfId="0" applyFont="1" applyFill="1"/>
    <xf numFmtId="0" fontId="0" fillId="0" borderId="0" xfId="6" applyFont="1"/>
    <xf numFmtId="165" fontId="0" fillId="0" borderId="0" xfId="1" applyNumberFormat="1" applyFont="1" applyAlignment="1">
      <alignment horizontal="center"/>
    </xf>
    <xf numFmtId="0" fontId="0" fillId="0" borderId="7" xfId="0" applyBorder="1"/>
    <xf numFmtId="0" fontId="7" fillId="0" borderId="0" xfId="0" applyFont="1"/>
    <xf numFmtId="0" fontId="1" fillId="4" borderId="0" xfId="0" applyFont="1" applyFill="1"/>
    <xf numFmtId="0" fontId="1" fillId="2" borderId="0" xfId="0" applyFont="1" applyFill="1"/>
    <xf numFmtId="0" fontId="0" fillId="2" borderId="0" xfId="0" applyFill="1"/>
    <xf numFmtId="165" fontId="1" fillId="0" borderId="0" xfId="1" applyNumberFormat="1" applyFont="1" applyFill="1" applyAlignment="1">
      <alignment horizontal="center"/>
    </xf>
    <xf numFmtId="165" fontId="0" fillId="0" borderId="0" xfId="1" applyNumberFormat="1" applyFont="1" applyFill="1" applyAlignment="1">
      <alignment horizontal="center"/>
    </xf>
    <xf numFmtId="165" fontId="0" fillId="0" borderId="0" xfId="1" applyNumberFormat="1" applyFont="1" applyBorder="1" applyAlignment="1">
      <alignment horizontal="center"/>
    </xf>
    <xf numFmtId="0" fontId="5" fillId="3" borderId="0" xfId="0" applyFont="1" applyFill="1" applyAlignment="1">
      <alignment horizontal="left"/>
    </xf>
    <xf numFmtId="0" fontId="1" fillId="0" borderId="0" xfId="0" applyFont="1" applyAlignment="1">
      <alignment horizontal="right"/>
    </xf>
    <xf numFmtId="0" fontId="1" fillId="0" borderId="7" xfId="0" applyFont="1" applyBorder="1"/>
    <xf numFmtId="0" fontId="5" fillId="0" borderId="0" xfId="0" applyFont="1" applyAlignment="1">
      <alignment horizontal="left"/>
    </xf>
    <xf numFmtId="0" fontId="0" fillId="5" borderId="9" xfId="0" applyFill="1" applyBorder="1" applyAlignment="1">
      <alignment horizontal="center"/>
    </xf>
    <xf numFmtId="165" fontId="1" fillId="5" borderId="9" xfId="1" applyNumberFormat="1" applyFont="1" applyFill="1" applyBorder="1" applyAlignment="1">
      <alignment horizontal="center"/>
    </xf>
    <xf numFmtId="0" fontId="1" fillId="2" borderId="7" xfId="0" applyFont="1" applyFill="1" applyBorder="1"/>
    <xf numFmtId="0" fontId="0" fillId="0" borderId="7" xfId="6" applyFont="1" applyBorder="1"/>
    <xf numFmtId="0" fontId="0" fillId="0" borderId="0" xfId="6" applyFont="1" applyAlignment="1">
      <alignment horizontal="left" indent="1"/>
    </xf>
    <xf numFmtId="165" fontId="0" fillId="0" borderId="0" xfId="1" quotePrefix="1" applyNumberFormat="1" applyFont="1" applyBorder="1" applyAlignment="1">
      <alignment horizontal="center"/>
    </xf>
    <xf numFmtId="0" fontId="3" fillId="0" borderId="0" xfId="6" applyFont="1" applyAlignment="1">
      <alignment horizontal="left" indent="1"/>
    </xf>
    <xf numFmtId="165" fontId="1" fillId="0" borderId="0" xfId="1" applyNumberFormat="1" applyFont="1" applyBorder="1" applyAlignment="1">
      <alignment horizontal="center"/>
    </xf>
    <xf numFmtId="165" fontId="1" fillId="0" borderId="0" xfId="1" applyNumberFormat="1" applyFont="1" applyFill="1" applyBorder="1" applyAlignment="1">
      <alignment horizontal="center"/>
    </xf>
    <xf numFmtId="0" fontId="0" fillId="2" borderId="5" xfId="0" applyFill="1" applyBorder="1"/>
    <xf numFmtId="0" fontId="1" fillId="2" borderId="10" xfId="0" applyFont="1" applyFill="1" applyBorder="1" applyAlignment="1">
      <alignment horizontal="right"/>
    </xf>
    <xf numFmtId="0" fontId="0" fillId="5" borderId="11" xfId="0" applyFill="1" applyBorder="1"/>
    <xf numFmtId="0" fontId="6" fillId="5" borderId="12" xfId="0" applyFont="1" applyFill="1" applyBorder="1" applyAlignment="1">
      <alignment horizontal="right"/>
    </xf>
    <xf numFmtId="165" fontId="1" fillId="5" borderId="12" xfId="1" applyNumberFormat="1" applyFont="1" applyFill="1" applyBorder="1" applyAlignment="1">
      <alignment horizontal="center"/>
    </xf>
    <xf numFmtId="0" fontId="1" fillId="5" borderId="9" xfId="0" applyFont="1" applyFill="1" applyBorder="1" applyAlignment="1">
      <alignment horizontal="center"/>
    </xf>
    <xf numFmtId="0" fontId="1" fillId="5" borderId="4" xfId="0" applyFont="1" applyFill="1" applyBorder="1" applyAlignment="1">
      <alignment horizontal="center"/>
    </xf>
    <xf numFmtId="0" fontId="6" fillId="0" borderId="0" xfId="0" applyFont="1" applyAlignment="1">
      <alignment horizontal="left"/>
    </xf>
    <xf numFmtId="166" fontId="0" fillId="0" borderId="0" xfId="0" applyNumberFormat="1"/>
    <xf numFmtId="166" fontId="0" fillId="3" borderId="0" xfId="4" applyNumberFormat="1" applyFont="1" applyFill="1"/>
    <xf numFmtId="166" fontId="1" fillId="0" borderId="2" xfId="4" applyNumberFormat="1" applyFont="1" applyBorder="1"/>
    <xf numFmtId="166" fontId="0" fillId="0" borderId="0" xfId="4" applyNumberFormat="1" applyFont="1"/>
    <xf numFmtId="166" fontId="1" fillId="0" borderId="2" xfId="0" applyNumberFormat="1" applyFont="1" applyBorder="1"/>
    <xf numFmtId="166" fontId="1" fillId="4" borderId="0" xfId="0" applyNumberFormat="1" applyFont="1" applyFill="1"/>
    <xf numFmtId="0" fontId="0" fillId="2" borderId="7" xfId="6" applyFont="1" applyFill="1" applyBorder="1"/>
    <xf numFmtId="0" fontId="1" fillId="2" borderId="0" xfId="6" applyFont="1" applyFill="1" applyAlignment="1">
      <alignment horizontal="right"/>
    </xf>
    <xf numFmtId="0" fontId="1" fillId="0" borderId="0" xfId="6" applyFont="1" applyAlignment="1">
      <alignment horizontal="right"/>
    </xf>
    <xf numFmtId="165" fontId="1" fillId="0" borderId="0" xfId="1" quotePrefix="1" applyNumberFormat="1" applyFont="1" applyFill="1" applyBorder="1" applyAlignment="1">
      <alignment horizontal="center"/>
    </xf>
    <xf numFmtId="165" fontId="1" fillId="2" borderId="10" xfId="1" applyNumberFormat="1" applyFont="1" applyFill="1" applyBorder="1" applyAlignment="1">
      <alignment horizontal="center"/>
    </xf>
    <xf numFmtId="165" fontId="1" fillId="2" borderId="2" xfId="1" quotePrefix="1" applyNumberFormat="1" applyFont="1" applyFill="1" applyBorder="1" applyAlignment="1">
      <alignment horizontal="center"/>
    </xf>
    <xf numFmtId="165" fontId="0" fillId="2" borderId="0" xfId="1" quotePrefix="1" applyNumberFormat="1" applyFont="1" applyFill="1" applyBorder="1" applyAlignment="1">
      <alignment horizontal="center"/>
    </xf>
    <xf numFmtId="0" fontId="0" fillId="0" borderId="0" xfId="0" applyAlignment="1">
      <alignment horizontal="right"/>
    </xf>
    <xf numFmtId="0" fontId="6" fillId="0" borderId="0" xfId="0" applyFont="1" applyAlignment="1">
      <alignment horizontal="right"/>
    </xf>
    <xf numFmtId="0" fontId="1" fillId="5" borderId="5" xfId="0" applyFont="1" applyFill="1" applyBorder="1"/>
    <xf numFmtId="0" fontId="6" fillId="5" borderId="10" xfId="0" applyFont="1" applyFill="1" applyBorder="1" applyAlignment="1">
      <alignment horizontal="left"/>
    </xf>
    <xf numFmtId="165" fontId="1" fillId="5" borderId="10" xfId="1" applyNumberFormat="1" applyFont="1" applyFill="1" applyBorder="1" applyAlignment="1">
      <alignment horizontal="center"/>
    </xf>
    <xf numFmtId="166" fontId="0" fillId="0" borderId="0" xfId="1" quotePrefix="1" applyNumberFormat="1" applyFont="1" applyBorder="1" applyAlignment="1">
      <alignment horizontal="center"/>
    </xf>
    <xf numFmtId="166" fontId="0" fillId="0" borderId="0" xfId="6" applyNumberFormat="1" applyFont="1"/>
    <xf numFmtId="166" fontId="0" fillId="0" borderId="0" xfId="1" applyNumberFormat="1" applyFont="1" applyBorder="1" applyAlignment="1">
      <alignment horizontal="center"/>
    </xf>
    <xf numFmtId="166" fontId="1" fillId="2" borderId="2" xfId="1" quotePrefix="1" applyNumberFormat="1" applyFont="1" applyFill="1" applyBorder="1" applyAlignment="1">
      <alignment horizontal="center"/>
    </xf>
    <xf numFmtId="166" fontId="0" fillId="2" borderId="2" xfId="6" applyNumberFormat="1" applyFont="1" applyFill="1" applyBorder="1"/>
    <xf numFmtId="166" fontId="1" fillId="2" borderId="25" xfId="1" quotePrefix="1" applyNumberFormat="1" applyFont="1" applyFill="1" applyBorder="1" applyAlignment="1">
      <alignment horizontal="center"/>
    </xf>
    <xf numFmtId="166" fontId="1" fillId="0" borderId="0" xfId="1" quotePrefix="1" applyNumberFormat="1" applyFont="1" applyFill="1" applyBorder="1" applyAlignment="1">
      <alignment horizontal="center"/>
    </xf>
    <xf numFmtId="166" fontId="1" fillId="0" borderId="8" xfId="1" quotePrefix="1" applyNumberFormat="1" applyFont="1" applyFill="1" applyBorder="1" applyAlignment="1">
      <alignment horizontal="center"/>
    </xf>
    <xf numFmtId="166" fontId="0" fillId="2" borderId="0" xfId="1" quotePrefix="1" applyNumberFormat="1" applyFont="1" applyFill="1" applyBorder="1" applyAlignment="1">
      <alignment horizontal="center"/>
    </xf>
    <xf numFmtId="166" fontId="0" fillId="2" borderId="0" xfId="6" applyNumberFormat="1" applyFont="1" applyFill="1"/>
    <xf numFmtId="166" fontId="1" fillId="0" borderId="2" xfId="1" quotePrefix="1" applyNumberFormat="1" applyFont="1" applyBorder="1" applyAlignment="1">
      <alignment horizontal="center"/>
    </xf>
    <xf numFmtId="166" fontId="0" fillId="0" borderId="2" xfId="6" applyNumberFormat="1" applyFont="1" applyBorder="1"/>
    <xf numFmtId="166" fontId="1" fillId="0" borderId="25" xfId="1" applyNumberFormat="1" applyFont="1" applyBorder="1" applyAlignment="1">
      <alignment horizontal="center"/>
    </xf>
    <xf numFmtId="166" fontId="4" fillId="0" borderId="0" xfId="1" applyNumberFormat="1" applyFont="1" applyBorder="1" applyAlignment="1">
      <alignment horizontal="center"/>
    </xf>
    <xf numFmtId="166" fontId="1" fillId="0" borderId="2" xfId="1" applyNumberFormat="1" applyFont="1" applyBorder="1" applyAlignment="1">
      <alignment horizontal="center"/>
    </xf>
    <xf numFmtId="166" fontId="0" fillId="0" borderId="2" xfId="0" applyNumberFormat="1" applyBorder="1"/>
    <xf numFmtId="166" fontId="1" fillId="2" borderId="23" xfId="1" applyNumberFormat="1" applyFont="1" applyFill="1" applyBorder="1" applyAlignment="1">
      <alignment horizontal="center"/>
    </xf>
    <xf numFmtId="166" fontId="0" fillId="2" borderId="23" xfId="0" applyNumberFormat="1" applyFill="1" applyBorder="1"/>
    <xf numFmtId="166" fontId="1" fillId="2" borderId="24" xfId="1" applyNumberFormat="1" applyFont="1" applyFill="1" applyBorder="1" applyAlignment="1">
      <alignment horizontal="center"/>
    </xf>
    <xf numFmtId="166" fontId="1" fillId="5" borderId="12" xfId="1" applyNumberFormat="1" applyFont="1" applyFill="1" applyBorder="1" applyAlignment="1">
      <alignment horizontal="center"/>
    </xf>
    <xf numFmtId="166" fontId="0" fillId="5" borderId="12" xfId="0" applyNumberFormat="1" applyFill="1" applyBorder="1"/>
    <xf numFmtId="166" fontId="1" fillId="5" borderId="13" xfId="1" applyNumberFormat="1" applyFont="1" applyFill="1" applyBorder="1" applyAlignment="1">
      <alignment horizontal="center"/>
    </xf>
    <xf numFmtId="166" fontId="1" fillId="0" borderId="0" xfId="1" applyNumberFormat="1" applyFont="1" applyFill="1" applyBorder="1" applyAlignment="1">
      <alignment horizontal="center"/>
    </xf>
    <xf numFmtId="166" fontId="1" fillId="0" borderId="8" xfId="1" applyNumberFormat="1" applyFont="1" applyFill="1" applyBorder="1" applyAlignment="1">
      <alignment horizontal="center"/>
    </xf>
    <xf numFmtId="166" fontId="4" fillId="0" borderId="0" xfId="1" applyNumberFormat="1" applyFont="1" applyFill="1" applyBorder="1" applyAlignment="1">
      <alignment horizontal="center"/>
    </xf>
    <xf numFmtId="166" fontId="1" fillId="5" borderId="23" xfId="1" applyNumberFormat="1" applyFont="1" applyFill="1" applyBorder="1" applyAlignment="1">
      <alignment horizontal="center"/>
    </xf>
    <xf numFmtId="166" fontId="0" fillId="5" borderId="23" xfId="0" applyNumberFormat="1" applyFill="1" applyBorder="1"/>
    <xf numFmtId="166" fontId="1" fillId="5" borderId="24" xfId="1" applyNumberFormat="1" applyFont="1" applyFill="1" applyBorder="1" applyAlignment="1">
      <alignment horizontal="center"/>
    </xf>
    <xf numFmtId="166" fontId="0" fillId="0" borderId="10" xfId="0" applyNumberFormat="1" applyBorder="1"/>
    <xf numFmtId="166" fontId="1" fillId="0" borderId="10" xfId="1" applyNumberFormat="1" applyFont="1" applyBorder="1" applyAlignment="1">
      <alignment horizontal="center"/>
    </xf>
    <xf numFmtId="0" fontId="0" fillId="2" borderId="8" xfId="0" applyFill="1" applyBorder="1" applyAlignment="1">
      <alignment horizontal="center"/>
    </xf>
    <xf numFmtId="166" fontId="0" fillId="0" borderId="8" xfId="6" applyNumberFormat="1" applyFont="1" applyBorder="1" applyAlignment="1">
      <alignment horizontal="center"/>
    </xf>
    <xf numFmtId="166" fontId="0" fillId="2" borderId="8" xfId="6" applyNumberFormat="1" applyFont="1" applyFill="1" applyBorder="1" applyAlignment="1">
      <alignment horizontal="center"/>
    </xf>
    <xf numFmtId="166" fontId="0" fillId="0" borderId="8" xfId="0" applyNumberFormat="1" applyBorder="1" applyAlignment="1">
      <alignment horizontal="center"/>
    </xf>
    <xf numFmtId="166" fontId="1" fillId="0" borderId="8" xfId="6" applyNumberFormat="1" applyFont="1" applyBorder="1" applyAlignment="1">
      <alignment horizontal="center"/>
    </xf>
    <xf numFmtId="166" fontId="1" fillId="0" borderId="6" xfId="6" applyNumberFormat="1" applyFont="1" applyBorder="1" applyAlignment="1">
      <alignment horizontal="center"/>
    </xf>
    <xf numFmtId="165" fontId="1" fillId="0" borderId="0" xfId="6" applyNumberFormat="1" applyFont="1" applyAlignment="1">
      <alignment horizontal="center"/>
    </xf>
    <xf numFmtId="165" fontId="0" fillId="0" borderId="0" xfId="6" applyNumberFormat="1" applyFont="1" applyAlignment="1">
      <alignment horizontal="center"/>
    </xf>
    <xf numFmtId="1" fontId="1" fillId="0" borderId="0" xfId="0" applyNumberFormat="1" applyFont="1" applyAlignment="1">
      <alignment horizontal="right"/>
    </xf>
    <xf numFmtId="0" fontId="0" fillId="3" borderId="0" xfId="0" applyFill="1" applyAlignment="1" applyProtection="1">
      <alignment horizontal="left"/>
      <protection locked="0"/>
    </xf>
    <xf numFmtId="0" fontId="1" fillId="0" borderId="3" xfId="0" applyFont="1" applyBorder="1" applyProtection="1">
      <protection locked="0"/>
    </xf>
    <xf numFmtId="0" fontId="0" fillId="0" borderId="0" xfId="0" applyProtection="1">
      <protection locked="0"/>
    </xf>
    <xf numFmtId="0" fontId="5" fillId="3" borderId="5" xfId="0" applyFont="1" applyFill="1" applyBorder="1" applyProtection="1">
      <protection locked="0"/>
    </xf>
    <xf numFmtId="0" fontId="0" fillId="3" borderId="10" xfId="0" applyFill="1" applyBorder="1" applyProtection="1">
      <protection locked="0"/>
    </xf>
    <xf numFmtId="0" fontId="1" fillId="2" borderId="10" xfId="0" applyFont="1" applyFill="1" applyBorder="1" applyAlignment="1" applyProtection="1">
      <alignment horizontal="center"/>
      <protection locked="0"/>
    </xf>
    <xf numFmtId="0" fontId="5" fillId="0" borderId="7" xfId="0" applyFont="1" applyBorder="1" applyProtection="1">
      <protection locked="0"/>
    </xf>
    <xf numFmtId="0" fontId="1" fillId="0" borderId="0" xfId="0" applyFont="1" applyAlignment="1" applyProtection="1">
      <alignment horizontal="right"/>
      <protection locked="0"/>
    </xf>
    <xf numFmtId="0" fontId="1" fillId="2" borderId="3" xfId="0" applyFont="1" applyFill="1" applyBorder="1" applyProtection="1">
      <protection locked="0"/>
    </xf>
    <xf numFmtId="0" fontId="1" fillId="2" borderId="9" xfId="0" applyFont="1" applyFill="1" applyBorder="1" applyAlignment="1" applyProtection="1">
      <alignment horizontal="right"/>
      <protection locked="0"/>
    </xf>
    <xf numFmtId="0" fontId="1" fillId="0" borderId="7" xfId="0" applyFont="1" applyBorder="1" applyProtection="1">
      <protection locked="0"/>
    </xf>
    <xf numFmtId="1" fontId="0" fillId="3" borderId="0" xfId="1" applyNumberFormat="1" applyFont="1" applyFill="1" applyBorder="1" applyAlignment="1" applyProtection="1">
      <alignment horizontal="right"/>
      <protection locked="0"/>
    </xf>
    <xf numFmtId="0" fontId="1" fillId="0" borderId="0" xfId="0" applyFont="1" applyProtection="1">
      <protection locked="0"/>
    </xf>
    <xf numFmtId="1" fontId="0" fillId="0" borderId="0" xfId="0" applyNumberFormat="1" applyAlignment="1" applyProtection="1">
      <alignment horizontal="right"/>
      <protection locked="0"/>
    </xf>
    <xf numFmtId="0" fontId="10" fillId="0" borderId="0" xfId="0" applyFont="1" applyProtection="1">
      <protection locked="0"/>
    </xf>
    <xf numFmtId="1" fontId="10" fillId="3" borderId="0" xfId="0" applyNumberFormat="1" applyFont="1" applyFill="1" applyAlignment="1" applyProtection="1">
      <alignment horizontal="right"/>
      <protection locked="0"/>
    </xf>
    <xf numFmtId="1" fontId="10" fillId="0" borderId="0" xfId="0" applyNumberFormat="1" applyFont="1" applyAlignment="1" applyProtection="1">
      <alignment horizontal="right"/>
      <protection locked="0"/>
    </xf>
    <xf numFmtId="1" fontId="0" fillId="3" borderId="0" xfId="0" applyNumberFormat="1" applyFill="1" applyAlignment="1" applyProtection="1">
      <alignment horizontal="right"/>
      <protection locked="0"/>
    </xf>
    <xf numFmtId="9" fontId="0" fillId="3" borderId="0" xfId="5" applyFont="1" applyFill="1" applyBorder="1" applyAlignment="1" applyProtection="1">
      <alignment horizontal="right"/>
      <protection locked="0"/>
    </xf>
    <xf numFmtId="0" fontId="0" fillId="0" borderId="10" xfId="0" applyBorder="1" applyProtection="1">
      <protection locked="0"/>
    </xf>
    <xf numFmtId="1" fontId="0" fillId="0" borderId="0" xfId="1" applyNumberFormat="1" applyFont="1" applyBorder="1" applyAlignment="1" applyProtection="1">
      <alignment horizontal="right"/>
      <protection locked="0"/>
    </xf>
    <xf numFmtId="1" fontId="10" fillId="0" borderId="0" xfId="1" applyNumberFormat="1" applyFont="1" applyBorder="1" applyAlignment="1" applyProtection="1">
      <alignment horizontal="right"/>
      <protection locked="0"/>
    </xf>
    <xf numFmtId="0" fontId="0" fillId="2" borderId="9" xfId="0" applyFill="1" applyBorder="1" applyProtection="1">
      <protection locked="0"/>
    </xf>
    <xf numFmtId="0" fontId="0" fillId="0" borderId="0" xfId="0" applyAlignment="1" applyProtection="1">
      <alignment horizontal="right"/>
      <protection locked="0"/>
    </xf>
    <xf numFmtId="165" fontId="1" fillId="0" borderId="0" xfId="1" applyNumberFormat="1" applyFont="1" applyFill="1" applyBorder="1" applyProtection="1">
      <protection locked="0"/>
    </xf>
    <xf numFmtId="0" fontId="1" fillId="0" borderId="3" xfId="0" applyFont="1" applyBorder="1"/>
    <xf numFmtId="0" fontId="0" fillId="0" borderId="9" xfId="0" applyBorder="1"/>
    <xf numFmtId="0" fontId="5" fillId="3" borderId="5" xfId="0" applyFont="1" applyFill="1" applyBorder="1"/>
    <xf numFmtId="0" fontId="0" fillId="3" borderId="10" xfId="0" applyFill="1" applyBorder="1"/>
    <xf numFmtId="0" fontId="1" fillId="2" borderId="10" xfId="0" applyFont="1" applyFill="1" applyBorder="1" applyAlignment="1">
      <alignment horizontal="center"/>
    </xf>
    <xf numFmtId="0" fontId="1" fillId="2" borderId="26" xfId="0" applyFont="1" applyFill="1" applyBorder="1" applyAlignment="1">
      <alignment horizontal="center"/>
    </xf>
    <xf numFmtId="0" fontId="5" fillId="0" borderId="7" xfId="0" applyFont="1" applyBorder="1"/>
    <xf numFmtId="165" fontId="1" fillId="0" borderId="28" xfId="1" applyNumberFormat="1" applyFont="1" applyFill="1" applyBorder="1" applyAlignment="1" applyProtection="1">
      <alignment horizontal="center"/>
    </xf>
    <xf numFmtId="0" fontId="10" fillId="0" borderId="0" xfId="0" applyFont="1"/>
    <xf numFmtId="1" fontId="10" fillId="0" borderId="0" xfId="0" applyNumberFormat="1" applyFont="1" applyAlignment="1">
      <alignment horizontal="right"/>
    </xf>
    <xf numFmtId="165" fontId="5" fillId="0" borderId="28" xfId="1" applyNumberFormat="1" applyFont="1" applyFill="1" applyBorder="1" applyAlignment="1" applyProtection="1">
      <alignment horizontal="center"/>
    </xf>
    <xf numFmtId="1" fontId="0" fillId="0" borderId="0" xfId="0" applyNumberFormat="1" applyAlignment="1">
      <alignment horizontal="right"/>
    </xf>
    <xf numFmtId="1" fontId="5" fillId="0" borderId="0" xfId="0" applyNumberFormat="1" applyFont="1" applyAlignment="1">
      <alignment horizontal="right"/>
    </xf>
    <xf numFmtId="0" fontId="1" fillId="0" borderId="5" xfId="0" applyFont="1" applyBorder="1"/>
    <xf numFmtId="0" fontId="0" fillId="0" borderId="10" xfId="0" applyBorder="1"/>
    <xf numFmtId="1" fontId="0" fillId="0" borderId="10" xfId="0" applyNumberFormat="1" applyBorder="1" applyAlignment="1">
      <alignment horizontal="right"/>
    </xf>
    <xf numFmtId="165" fontId="1" fillId="0" borderId="30" xfId="1" applyNumberFormat="1" applyFont="1" applyFill="1" applyBorder="1" applyAlignment="1" applyProtection="1">
      <alignment horizontal="center"/>
    </xf>
    <xf numFmtId="1" fontId="10" fillId="0" borderId="0" xfId="1" applyNumberFormat="1" applyFont="1" applyFill="1" applyBorder="1" applyAlignment="1" applyProtection="1">
      <alignment horizontal="right"/>
    </xf>
    <xf numFmtId="1" fontId="0" fillId="0" borderId="0" xfId="1" applyNumberFormat="1" applyFont="1" applyFill="1" applyBorder="1" applyAlignment="1" applyProtection="1">
      <alignment horizontal="right"/>
    </xf>
    <xf numFmtId="1" fontId="1" fillId="0" borderId="0" xfId="1" applyNumberFormat="1" applyFont="1" applyBorder="1" applyAlignment="1" applyProtection="1">
      <alignment horizontal="right"/>
    </xf>
    <xf numFmtId="1" fontId="5" fillId="0" borderId="0" xfId="1" applyNumberFormat="1" applyFont="1" applyBorder="1" applyAlignment="1" applyProtection="1">
      <alignment horizontal="right"/>
    </xf>
    <xf numFmtId="0" fontId="5" fillId="0" borderId="0" xfId="0" applyFont="1"/>
    <xf numFmtId="165" fontId="1" fillId="0" borderId="28" xfId="1" applyNumberFormat="1" applyFont="1" applyBorder="1" applyAlignment="1" applyProtection="1">
      <alignment horizontal="center"/>
    </xf>
    <xf numFmtId="0" fontId="1" fillId="2" borderId="29" xfId="0" applyFont="1" applyFill="1" applyBorder="1" applyAlignment="1">
      <alignment horizontal="right"/>
    </xf>
    <xf numFmtId="9" fontId="1" fillId="0" borderId="28" xfId="5" applyFont="1" applyFill="1" applyBorder="1" applyAlignment="1" applyProtection="1">
      <alignment horizontal="center"/>
    </xf>
    <xf numFmtId="0" fontId="0" fillId="0" borderId="7" xfId="0" applyBorder="1" applyProtection="1">
      <protection locked="0"/>
    </xf>
    <xf numFmtId="165" fontId="0" fillId="0" borderId="0" xfId="1" applyNumberFormat="1" applyFont="1" applyBorder="1" applyProtection="1">
      <protection locked="0"/>
    </xf>
    <xf numFmtId="166" fontId="0" fillId="3" borderId="0" xfId="1" applyNumberFormat="1" applyFont="1" applyFill="1" applyBorder="1" applyAlignment="1" applyProtection="1">
      <alignment horizontal="center"/>
      <protection locked="0"/>
    </xf>
    <xf numFmtId="0" fontId="0" fillId="0" borderId="0" xfId="0" applyAlignment="1" applyProtection="1">
      <alignment horizontal="left"/>
      <protection locked="0"/>
    </xf>
    <xf numFmtId="0" fontId="1" fillId="2" borderId="0" xfId="0" applyFont="1" applyFill="1" applyAlignment="1" applyProtection="1">
      <alignment horizontal="center"/>
      <protection locked="0"/>
    </xf>
    <xf numFmtId="166" fontId="0" fillId="0" borderId="0" xfId="1" applyNumberFormat="1" applyFont="1" applyBorder="1" applyProtection="1">
      <protection locked="0"/>
    </xf>
    <xf numFmtId="0" fontId="0" fillId="0" borderId="5" xfId="0" applyBorder="1" applyProtection="1">
      <protection locked="0"/>
    </xf>
    <xf numFmtId="0" fontId="1" fillId="5" borderId="3" xfId="0" applyFont="1" applyFill="1" applyBorder="1" applyProtection="1">
      <protection locked="0"/>
    </xf>
    <xf numFmtId="168" fontId="0" fillId="3" borderId="0" xfId="1" applyNumberFormat="1" applyFont="1" applyFill="1" applyBorder="1" applyProtection="1">
      <protection locked="0"/>
    </xf>
    <xf numFmtId="166" fontId="0" fillId="3" borderId="0" xfId="1" applyNumberFormat="1" applyFont="1" applyFill="1" applyBorder="1" applyProtection="1">
      <protection locked="0"/>
    </xf>
    <xf numFmtId="166" fontId="0" fillId="0" borderId="0" xfId="1" applyNumberFormat="1" applyFont="1" applyFill="1" applyBorder="1" applyProtection="1">
      <protection locked="0"/>
    </xf>
    <xf numFmtId="0" fontId="1" fillId="0" borderId="4" xfId="0" applyFont="1" applyBorder="1" applyAlignment="1">
      <alignment horizontal="center"/>
    </xf>
    <xf numFmtId="0" fontId="1" fillId="5" borderId="7" xfId="0" applyFont="1" applyFill="1" applyBorder="1"/>
    <xf numFmtId="0" fontId="5" fillId="5" borderId="0" xfId="0" applyFont="1" applyFill="1"/>
    <xf numFmtId="0" fontId="0" fillId="5" borderId="0" xfId="0" applyFill="1"/>
    <xf numFmtId="0" fontId="1" fillId="5" borderId="0" xfId="0" applyFont="1" applyFill="1" applyAlignment="1">
      <alignment horizontal="center"/>
    </xf>
    <xf numFmtId="0" fontId="1" fillId="5" borderId="28" xfId="0" applyFont="1" applyFill="1" applyBorder="1" applyAlignment="1">
      <alignment horizontal="center"/>
    </xf>
    <xf numFmtId="0" fontId="1" fillId="2" borderId="28" xfId="0" applyFont="1" applyFill="1" applyBorder="1"/>
    <xf numFmtId="165" fontId="0" fillId="0" borderId="0" xfId="1" applyNumberFormat="1" applyFont="1" applyBorder="1" applyProtection="1"/>
    <xf numFmtId="0" fontId="1" fillId="0" borderId="28" xfId="0" applyFont="1" applyBorder="1"/>
    <xf numFmtId="165" fontId="1" fillId="0" borderId="28" xfId="0" applyNumberFormat="1" applyFont="1" applyBorder="1"/>
    <xf numFmtId="9" fontId="1" fillId="0" borderId="0" xfId="5" applyFont="1" applyFill="1" applyBorder="1" applyProtection="1"/>
    <xf numFmtId="9" fontId="1" fillId="0" borderId="28" xfId="5" applyFont="1" applyFill="1" applyBorder="1" applyProtection="1"/>
    <xf numFmtId="166" fontId="0" fillId="0" borderId="0" xfId="1" applyNumberFormat="1" applyFont="1" applyBorder="1" applyProtection="1"/>
    <xf numFmtId="166" fontId="1" fillId="0" borderId="28" xfId="0" applyNumberFormat="1" applyFont="1" applyBorder="1"/>
    <xf numFmtId="0" fontId="0" fillId="0" borderId="5" xfId="0" applyBorder="1"/>
    <xf numFmtId="0" fontId="1" fillId="5" borderId="10" xfId="0" applyFont="1" applyFill="1" applyBorder="1" applyAlignment="1">
      <alignment horizontal="right"/>
    </xf>
    <xf numFmtId="166" fontId="1" fillId="5" borderId="10" xfId="0" applyNumberFormat="1" applyFont="1" applyFill="1" applyBorder="1"/>
    <xf numFmtId="166" fontId="1" fillId="5" borderId="30" xfId="0" applyNumberFormat="1" applyFont="1" applyFill="1" applyBorder="1"/>
    <xf numFmtId="44" fontId="1" fillId="0" borderId="0" xfId="0" applyNumberFormat="1" applyFont="1"/>
    <xf numFmtId="44" fontId="1" fillId="0" borderId="28" xfId="0" applyNumberFormat="1" applyFont="1" applyBorder="1"/>
    <xf numFmtId="166" fontId="0" fillId="0" borderId="0" xfId="1" applyNumberFormat="1" applyFont="1" applyFill="1" applyBorder="1" applyProtection="1"/>
    <xf numFmtId="0" fontId="1" fillId="5" borderId="0" xfId="0" applyFont="1" applyFill="1" applyAlignment="1">
      <alignment horizontal="right"/>
    </xf>
    <xf numFmtId="166" fontId="1" fillId="5" borderId="0" xfId="1" applyNumberFormat="1" applyFont="1" applyFill="1" applyBorder="1" applyProtection="1"/>
    <xf numFmtId="166" fontId="1" fillId="5" borderId="28" xfId="1" applyNumberFormat="1" applyFont="1" applyFill="1" applyBorder="1" applyProtection="1"/>
    <xf numFmtId="167" fontId="1" fillId="0" borderId="28" xfId="4" applyNumberFormat="1" applyFont="1" applyFill="1" applyBorder="1" applyAlignment="1" applyProtection="1">
      <alignment horizontal="center"/>
    </xf>
    <xf numFmtId="0" fontId="1" fillId="2" borderId="28" xfId="0" applyFont="1" applyFill="1" applyBorder="1" applyAlignment="1">
      <alignment horizontal="center"/>
    </xf>
    <xf numFmtId="0" fontId="1" fillId="5" borderId="29" xfId="0" applyFont="1" applyFill="1" applyBorder="1" applyAlignment="1">
      <alignment horizontal="center"/>
    </xf>
    <xf numFmtId="43" fontId="1" fillId="0" borderId="28" xfId="1" applyFont="1" applyFill="1" applyBorder="1" applyProtection="1"/>
    <xf numFmtId="0" fontId="1" fillId="0" borderId="30" xfId="0" applyFont="1" applyBorder="1"/>
    <xf numFmtId="0" fontId="0" fillId="0" borderId="0" xfId="2" applyFont="1" applyAlignment="1" applyProtection="1">
      <alignment horizontal="left"/>
      <protection locked="0"/>
    </xf>
    <xf numFmtId="0" fontId="1" fillId="0" borderId="0" xfId="0" applyFont="1" applyAlignment="1" applyProtection="1">
      <alignment horizontal="left"/>
      <protection locked="0"/>
    </xf>
    <xf numFmtId="0" fontId="1" fillId="0" borderId="0" xfId="0" applyFont="1" applyAlignment="1" applyProtection="1">
      <alignment horizontal="center"/>
      <protection locked="0"/>
    </xf>
    <xf numFmtId="0" fontId="5" fillId="3" borderId="0" xfId="0" applyFont="1" applyFill="1" applyAlignment="1" applyProtection="1">
      <alignment horizontal="left"/>
      <protection locked="0"/>
    </xf>
    <xf numFmtId="0" fontId="1" fillId="5" borderId="0" xfId="0" applyFont="1" applyFill="1" applyAlignment="1" applyProtection="1">
      <alignment horizontal="center" wrapText="1"/>
      <protection locked="0"/>
    </xf>
    <xf numFmtId="168" fontId="3" fillId="3" borderId="0" xfId="1" applyNumberFormat="1" applyFont="1" applyFill="1" applyBorder="1" applyProtection="1">
      <protection locked="0"/>
    </xf>
    <xf numFmtId="0" fontId="6" fillId="0" borderId="0" xfId="0" applyFont="1" applyAlignment="1" applyProtection="1">
      <alignment horizontal="right"/>
      <protection locked="0"/>
    </xf>
    <xf numFmtId="168" fontId="6" fillId="0" borderId="0" xfId="1" applyNumberFormat="1" applyFont="1" applyFill="1" applyBorder="1" applyProtection="1">
      <protection locked="0"/>
    </xf>
    <xf numFmtId="165" fontId="0" fillId="0" borderId="0" xfId="1" applyNumberFormat="1" applyFont="1" applyFill="1" applyBorder="1" applyProtection="1">
      <protection locked="0"/>
    </xf>
    <xf numFmtId="0" fontId="11" fillId="0" borderId="3" xfId="0" applyFont="1" applyBorder="1" applyAlignment="1">
      <alignment horizontal="left"/>
    </xf>
    <xf numFmtId="165" fontId="0" fillId="0" borderId="0" xfId="1" applyNumberFormat="1" applyFont="1" applyFill="1" applyBorder="1" applyProtection="1"/>
    <xf numFmtId="0" fontId="3" fillId="0" borderId="7" xfId="0" applyFont="1" applyBorder="1" applyAlignment="1">
      <alignment horizontal="left"/>
    </xf>
    <xf numFmtId="0" fontId="6" fillId="0" borderId="5" xfId="0" applyFont="1" applyBorder="1" applyAlignment="1">
      <alignment horizontal="left"/>
    </xf>
    <xf numFmtId="0" fontId="3" fillId="0" borderId="0" xfId="0" applyFont="1" applyAlignment="1">
      <alignment horizontal="left"/>
    </xf>
    <xf numFmtId="0" fontId="6" fillId="5" borderId="11" xfId="0" applyFont="1" applyFill="1" applyBorder="1" applyAlignment="1">
      <alignment horizontal="right"/>
    </xf>
    <xf numFmtId="168" fontId="6" fillId="5" borderId="12" xfId="1" applyNumberFormat="1" applyFont="1" applyFill="1" applyBorder="1" applyProtection="1"/>
    <xf numFmtId="168" fontId="6" fillId="5" borderId="13" xfId="1" applyNumberFormat="1" applyFont="1" applyFill="1" applyBorder="1" applyProtection="1"/>
    <xf numFmtId="0" fontId="1" fillId="2" borderId="0" xfId="0" applyFont="1" applyFill="1" applyProtection="1">
      <protection locked="0"/>
    </xf>
    <xf numFmtId="0" fontId="1" fillId="2" borderId="18" xfId="0" applyFont="1" applyFill="1" applyBorder="1" applyAlignment="1" applyProtection="1">
      <alignment horizontal="center"/>
      <protection locked="0"/>
    </xf>
    <xf numFmtId="164" fontId="1" fillId="2" borderId="1" xfId="0" applyNumberFormat="1"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1" fontId="1" fillId="2" borderId="7" xfId="0" applyNumberFormat="1" applyFont="1" applyFill="1" applyBorder="1" applyAlignment="1" applyProtection="1">
      <alignment horizontal="center"/>
      <protection locked="0"/>
    </xf>
    <xf numFmtId="1" fontId="1" fillId="2" borderId="0" xfId="0" applyNumberFormat="1" applyFont="1" applyFill="1" applyAlignment="1" applyProtection="1">
      <alignment horizontal="center"/>
      <protection locked="0"/>
    </xf>
    <xf numFmtId="1" fontId="1" fillId="2" borderId="8" xfId="0" applyNumberFormat="1" applyFont="1" applyFill="1" applyBorder="1" applyAlignment="1" applyProtection="1">
      <alignment horizontal="center"/>
      <protection locked="0"/>
    </xf>
    <xf numFmtId="3" fontId="0" fillId="3" borderId="17" xfId="0" applyNumberFormat="1" applyFill="1" applyBorder="1" applyAlignment="1" applyProtection="1">
      <alignment horizontal="center"/>
      <protection locked="0"/>
    </xf>
    <xf numFmtId="1" fontId="0" fillId="3" borderId="1" xfId="0" applyNumberFormat="1" applyFill="1" applyBorder="1" applyAlignment="1" applyProtection="1">
      <alignment horizontal="center"/>
      <protection locked="0"/>
    </xf>
    <xf numFmtId="3" fontId="0" fillId="3" borderId="15" xfId="0" applyNumberFormat="1" applyFill="1" applyBorder="1" applyAlignment="1" applyProtection="1">
      <alignment horizontal="center"/>
      <protection locked="0"/>
    </xf>
    <xf numFmtId="4" fontId="0" fillId="3" borderId="15" xfId="0" applyNumberFormat="1" applyFill="1" applyBorder="1" applyAlignment="1" applyProtection="1">
      <alignment horizontal="center"/>
      <protection locked="0"/>
    </xf>
    <xf numFmtId="0" fontId="0" fillId="2" borderId="0" xfId="0" applyFill="1" applyProtection="1">
      <protection locked="0"/>
    </xf>
    <xf numFmtId="4" fontId="0" fillId="2" borderId="17"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4" fontId="0" fillId="2" borderId="15" xfId="0" applyNumberFormat="1" applyFill="1" applyBorder="1" applyAlignment="1" applyProtection="1">
      <alignment horizontal="center"/>
      <protection locked="0"/>
    </xf>
    <xf numFmtId="3" fontId="0" fillId="3" borderId="16" xfId="0" applyNumberFormat="1" applyFill="1" applyBorder="1" applyAlignment="1" applyProtection="1">
      <alignment horizontal="center"/>
      <protection locked="0"/>
    </xf>
    <xf numFmtId="1" fontId="0" fillId="3" borderId="27" xfId="0" applyNumberFormat="1" applyFill="1" applyBorder="1" applyAlignment="1" applyProtection="1">
      <alignment horizontal="center"/>
      <protection locked="0"/>
    </xf>
    <xf numFmtId="4" fontId="0" fillId="3" borderId="14" xfId="0" applyNumberFormat="1" applyFill="1" applyBorder="1" applyAlignment="1" applyProtection="1">
      <alignment horizontal="center"/>
      <protection locked="0"/>
    </xf>
    <xf numFmtId="0" fontId="0" fillId="0" borderId="0" xfId="0" applyAlignment="1" applyProtection="1">
      <alignment horizontal="center"/>
      <protection locked="0"/>
    </xf>
    <xf numFmtId="43" fontId="0" fillId="0" borderId="0" xfId="0" applyNumberFormat="1" applyAlignment="1" applyProtection="1">
      <alignment horizontal="center"/>
      <protection locked="0"/>
    </xf>
    <xf numFmtId="164" fontId="0" fillId="0" borderId="0" xfId="0" applyNumberFormat="1" applyAlignment="1" applyProtection="1">
      <alignment horizontal="center"/>
      <protection locked="0"/>
    </xf>
    <xf numFmtId="0" fontId="1" fillId="0" borderId="0" xfId="0" applyFont="1" applyAlignment="1">
      <alignment horizontal="center"/>
    </xf>
    <xf numFmtId="0" fontId="1" fillId="0" borderId="0" xfId="0" applyFont="1" applyAlignment="1">
      <alignment horizontal="left"/>
    </xf>
    <xf numFmtId="9" fontId="1" fillId="0" borderId="0" xfId="5" applyFont="1" applyAlignment="1" applyProtection="1">
      <alignment horizontal="center"/>
    </xf>
    <xf numFmtId="0" fontId="1" fillId="0" borderId="7" xfId="0" applyFont="1" applyBorder="1" applyAlignment="1">
      <alignment horizontal="center"/>
    </xf>
    <xf numFmtId="0" fontId="1" fillId="0" borderId="29" xfId="0" applyFont="1" applyBorder="1" applyAlignment="1">
      <alignment horizontal="center"/>
    </xf>
    <xf numFmtId="3" fontId="1" fillId="2" borderId="7" xfId="0" applyNumberFormat="1" applyFont="1" applyFill="1" applyBorder="1" applyAlignment="1">
      <alignment horizontal="right"/>
    </xf>
    <xf numFmtId="3" fontId="1" fillId="2" borderId="0" xfId="0" applyNumberFormat="1" applyFont="1" applyFill="1" applyAlignment="1">
      <alignment horizontal="right"/>
    </xf>
    <xf numFmtId="166" fontId="0" fillId="0" borderId="7" xfId="1" applyNumberFormat="1" applyFont="1" applyBorder="1" applyAlignment="1" applyProtection="1">
      <alignment horizontal="right"/>
    </xf>
    <xf numFmtId="166" fontId="0" fillId="0" borderId="0" xfId="1" applyNumberFormat="1" applyFont="1" applyBorder="1" applyAlignment="1" applyProtection="1">
      <alignment horizontal="right"/>
    </xf>
    <xf numFmtId="166" fontId="1" fillId="0" borderId="28" xfId="1" applyNumberFormat="1" applyFont="1" applyBorder="1" applyAlignment="1" applyProtection="1">
      <alignment horizontal="right"/>
    </xf>
    <xf numFmtId="166" fontId="0" fillId="2" borderId="7" xfId="1" applyNumberFormat="1" applyFont="1" applyFill="1" applyBorder="1" applyAlignment="1" applyProtection="1">
      <alignment horizontal="right"/>
    </xf>
    <xf numFmtId="166" fontId="0" fillId="2" borderId="0" xfId="1" applyNumberFormat="1" applyFont="1" applyFill="1" applyBorder="1" applyAlignment="1" applyProtection="1">
      <alignment horizontal="right"/>
    </xf>
    <xf numFmtId="166" fontId="1" fillId="2" borderId="28" xfId="1" applyNumberFormat="1" applyFont="1" applyFill="1" applyBorder="1" applyAlignment="1" applyProtection="1">
      <alignment horizontal="right"/>
    </xf>
    <xf numFmtId="166" fontId="0" fillId="0" borderId="7" xfId="0" applyNumberFormat="1" applyBorder="1" applyAlignment="1">
      <alignment horizontal="right"/>
    </xf>
    <xf numFmtId="166" fontId="0" fillId="0" borderId="0" xfId="0" applyNumberFormat="1" applyAlignment="1">
      <alignment horizontal="right"/>
    </xf>
    <xf numFmtId="166" fontId="1" fillId="5" borderId="5" xfId="0" applyNumberFormat="1" applyFont="1" applyFill="1" applyBorder="1" applyAlignment="1">
      <alignment horizontal="right"/>
    </xf>
    <xf numFmtId="166" fontId="1" fillId="5" borderId="10" xfId="0" applyNumberFormat="1" applyFont="1" applyFill="1" applyBorder="1" applyAlignment="1">
      <alignment horizontal="right"/>
    </xf>
    <xf numFmtId="166" fontId="1" fillId="5" borderId="30" xfId="0" applyNumberFormat="1" applyFont="1" applyFill="1" applyBorder="1" applyAlignment="1">
      <alignment horizontal="right"/>
    </xf>
    <xf numFmtId="4" fontId="0" fillId="2" borderId="17" xfId="0" applyNumberFormat="1" applyFill="1" applyBorder="1" applyAlignment="1">
      <alignment horizontal="center"/>
    </xf>
    <xf numFmtId="1" fontId="0" fillId="2" borderId="1" xfId="0" applyNumberFormat="1" applyFill="1" applyBorder="1" applyAlignment="1">
      <alignment horizontal="center"/>
    </xf>
    <xf numFmtId="165" fontId="0" fillId="3" borderId="7" xfId="1" applyNumberFormat="1" applyFont="1" applyFill="1" applyBorder="1" applyAlignment="1" applyProtection="1">
      <alignment horizontal="center"/>
      <protection locked="0"/>
    </xf>
    <xf numFmtId="165" fontId="0" fillId="3" borderId="0" xfId="1" applyNumberFormat="1" applyFont="1" applyFill="1" applyBorder="1" applyAlignment="1" applyProtection="1">
      <alignment horizontal="center"/>
      <protection locked="0"/>
    </xf>
    <xf numFmtId="165" fontId="0" fillId="3" borderId="8" xfId="1" applyNumberFormat="1" applyFont="1" applyFill="1" applyBorder="1" applyAlignment="1" applyProtection="1">
      <alignment horizontal="center"/>
      <protection locked="0"/>
    </xf>
    <xf numFmtId="165" fontId="0" fillId="2" borderId="7" xfId="1" applyNumberFormat="1" applyFont="1" applyFill="1" applyBorder="1" applyAlignment="1" applyProtection="1">
      <alignment horizontal="center"/>
      <protection locked="0"/>
    </xf>
    <xf numFmtId="165" fontId="0" fillId="2" borderId="0" xfId="1" applyNumberFormat="1" applyFont="1" applyFill="1" applyBorder="1" applyAlignment="1" applyProtection="1">
      <alignment horizontal="center"/>
      <protection locked="0"/>
    </xf>
    <xf numFmtId="165" fontId="0" fillId="2" borderId="8" xfId="1" applyNumberFormat="1" applyFont="1" applyFill="1" applyBorder="1" applyAlignment="1" applyProtection="1">
      <alignment horizontal="center"/>
      <protection locked="0"/>
    </xf>
    <xf numFmtId="165" fontId="0" fillId="0" borderId="7" xfId="0" applyNumberFormat="1" applyBorder="1" applyAlignment="1" applyProtection="1">
      <alignment horizontal="center"/>
      <protection locked="0"/>
    </xf>
    <xf numFmtId="165" fontId="0" fillId="0" borderId="0" xfId="0" applyNumberFormat="1" applyAlignment="1" applyProtection="1">
      <alignment horizontal="center"/>
      <protection locked="0"/>
    </xf>
    <xf numFmtId="165" fontId="0" fillId="0" borderId="8" xfId="0" applyNumberFormat="1" applyBorder="1" applyAlignment="1" applyProtection="1">
      <alignment horizontal="center"/>
      <protection locked="0"/>
    </xf>
    <xf numFmtId="165" fontId="1" fillId="5" borderId="5" xfId="0" applyNumberFormat="1" applyFont="1" applyFill="1" applyBorder="1" applyAlignment="1" applyProtection="1">
      <alignment horizontal="center"/>
      <protection locked="0"/>
    </xf>
    <xf numFmtId="165" fontId="1" fillId="5" borderId="10" xfId="0" applyNumberFormat="1" applyFont="1" applyFill="1" applyBorder="1" applyAlignment="1" applyProtection="1">
      <alignment horizontal="center"/>
      <protection locked="0"/>
    </xf>
    <xf numFmtId="165" fontId="1" fillId="5" borderId="6" xfId="0" applyNumberFormat="1" applyFont="1" applyFill="1" applyBorder="1" applyAlignment="1" applyProtection="1">
      <alignment horizontal="center"/>
      <protection locked="0"/>
    </xf>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8" xfId="0" applyFont="1" applyBorder="1" applyAlignment="1">
      <alignment horizontal="center"/>
    </xf>
    <xf numFmtId="0" fontId="5" fillId="3" borderId="0" xfId="0" applyFont="1" applyFill="1"/>
    <xf numFmtId="0" fontId="1" fillId="3" borderId="0" xfId="0" applyFont="1" applyFill="1"/>
    <xf numFmtId="166" fontId="0" fillId="3" borderId="0" xfId="4" applyNumberFormat="1" applyFont="1" applyFill="1" applyBorder="1" applyProtection="1">
      <protection locked="0"/>
    </xf>
    <xf numFmtId="9" fontId="1" fillId="2" borderId="10" xfId="5" applyFont="1" applyFill="1" applyBorder="1" applyProtection="1">
      <protection locked="0"/>
    </xf>
    <xf numFmtId="0" fontId="1" fillId="5" borderId="12" xfId="0" applyFont="1" applyFill="1" applyBorder="1" applyProtection="1">
      <protection locked="0"/>
    </xf>
    <xf numFmtId="166" fontId="1" fillId="0" borderId="28" xfId="1" applyNumberFormat="1" applyFont="1" applyBorder="1" applyProtection="1"/>
    <xf numFmtId="0" fontId="1" fillId="0" borderId="30" xfId="0" applyFont="1" applyBorder="1" applyAlignment="1">
      <alignment horizontal="center"/>
    </xf>
    <xf numFmtId="3" fontId="1" fillId="0" borderId="28" xfId="0" applyNumberFormat="1" applyFont="1" applyBorder="1"/>
    <xf numFmtId="43" fontId="1" fillId="0" borderId="28" xfId="1" applyFont="1" applyBorder="1" applyProtection="1"/>
    <xf numFmtId="166" fontId="1" fillId="2" borderId="30" xfId="1" applyNumberFormat="1" applyFont="1" applyFill="1" applyBorder="1" applyProtection="1"/>
    <xf numFmtId="165" fontId="1" fillId="0" borderId="28" xfId="1" applyNumberFormat="1" applyFont="1" applyBorder="1" applyProtection="1"/>
    <xf numFmtId="166" fontId="1" fillId="5" borderId="26" xfId="1" applyNumberFormat="1" applyFont="1" applyFill="1" applyBorder="1" applyProtection="1"/>
    <xf numFmtId="3" fontId="0" fillId="0" borderId="0" xfId="0" applyNumberFormat="1"/>
    <xf numFmtId="43" fontId="1" fillId="0" borderId="0" xfId="1" applyFont="1" applyBorder="1" applyProtection="1"/>
    <xf numFmtId="166" fontId="1" fillId="2" borderId="10" xfId="1" applyNumberFormat="1" applyFont="1" applyFill="1" applyBorder="1" applyProtection="1"/>
    <xf numFmtId="166" fontId="1" fillId="5" borderId="12" xfId="1" applyNumberFormat="1" applyFont="1" applyFill="1" applyBorder="1" applyProtection="1"/>
    <xf numFmtId="0" fontId="1" fillId="2" borderId="5" xfId="0" applyFont="1" applyFill="1" applyBorder="1"/>
    <xf numFmtId="0" fontId="1" fillId="5" borderId="11" xfId="0" applyFont="1" applyFill="1" applyBorder="1"/>
    <xf numFmtId="0" fontId="0" fillId="0" borderId="3" xfId="0" applyBorder="1" applyProtection="1">
      <protection locked="0"/>
    </xf>
    <xf numFmtId="0" fontId="5" fillId="3" borderId="10" xfId="0" applyFont="1" applyFill="1" applyBorder="1" applyAlignment="1" applyProtection="1">
      <alignment horizontal="left"/>
      <protection locked="0"/>
    </xf>
    <xf numFmtId="0" fontId="1" fillId="2" borderId="3" xfId="0" applyFont="1" applyFill="1" applyBorder="1" applyAlignment="1" applyProtection="1">
      <alignment horizontal="left"/>
      <protection locked="0"/>
    </xf>
    <xf numFmtId="3" fontId="0" fillId="2" borderId="9" xfId="0" applyNumberFormat="1" applyFill="1" applyBorder="1" applyProtection="1">
      <protection locked="0"/>
    </xf>
    <xf numFmtId="0" fontId="5" fillId="0" borderId="10" xfId="0" applyFont="1" applyBorder="1" applyAlignment="1" applyProtection="1">
      <alignment horizontal="right"/>
      <protection locked="0"/>
    </xf>
    <xf numFmtId="0" fontId="5" fillId="0" borderId="0" xfId="0" applyFont="1" applyAlignment="1" applyProtection="1">
      <alignment horizontal="right"/>
      <protection locked="0"/>
    </xf>
    <xf numFmtId="165" fontId="5" fillId="0" borderId="0" xfId="1" applyNumberFormat="1" applyFont="1" applyBorder="1" applyProtection="1">
      <protection locked="0"/>
    </xf>
    <xf numFmtId="0" fontId="0" fillId="2" borderId="9" xfId="2" applyFont="1" applyFill="1" applyBorder="1" applyAlignment="1" applyProtection="1">
      <alignment horizontal="left"/>
      <protection locked="0"/>
    </xf>
    <xf numFmtId="165" fontId="0" fillId="2" borderId="9" xfId="1" applyNumberFormat="1" applyFont="1" applyFill="1" applyBorder="1" applyProtection="1">
      <protection locked="0"/>
    </xf>
    <xf numFmtId="0" fontId="3" fillId="0" borderId="0" xfId="0" applyFont="1" applyProtection="1">
      <protection locked="0"/>
    </xf>
    <xf numFmtId="0" fontId="3" fillId="0" borderId="0" xfId="2" applyFont="1" applyAlignment="1" applyProtection="1">
      <alignment horizontal="left"/>
      <protection locked="0"/>
    </xf>
    <xf numFmtId="165" fontId="0" fillId="0" borderId="0" xfId="1" applyNumberFormat="1" applyFont="1" applyProtection="1">
      <protection locked="0"/>
    </xf>
    <xf numFmtId="165" fontId="0" fillId="0" borderId="0" xfId="1" applyNumberFormat="1" applyFont="1" applyFill="1" applyBorder="1" applyAlignment="1" applyProtection="1">
      <alignment horizontal="center"/>
      <protection locked="0"/>
    </xf>
    <xf numFmtId="165" fontId="1" fillId="0" borderId="0" xfId="1" applyNumberFormat="1" applyFont="1" applyFill="1" applyBorder="1" applyAlignment="1" applyProtection="1">
      <alignment horizontal="center"/>
      <protection locked="0"/>
    </xf>
    <xf numFmtId="165" fontId="0" fillId="0" borderId="0" xfId="1" applyNumberFormat="1" applyFont="1" applyFill="1" applyProtection="1">
      <protection locked="0"/>
    </xf>
    <xf numFmtId="0" fontId="6" fillId="0" borderId="0" xfId="0" applyFont="1" applyProtection="1">
      <protection locked="0"/>
    </xf>
    <xf numFmtId="0" fontId="3" fillId="0" borderId="0" xfId="2" applyFont="1" applyProtection="1">
      <protection locked="0"/>
    </xf>
    <xf numFmtId="0" fontId="0" fillId="0" borderId="0" xfId="2" applyFont="1" applyProtection="1">
      <protection locked="0"/>
    </xf>
    <xf numFmtId="0" fontId="9" fillId="0" borderId="0" xfId="0" applyFont="1" applyProtection="1">
      <protection locked="0"/>
    </xf>
    <xf numFmtId="166" fontId="1" fillId="0" borderId="10" xfId="0" applyNumberFormat="1" applyFont="1" applyBorder="1" applyProtection="1">
      <protection locked="0"/>
    </xf>
    <xf numFmtId="166" fontId="1" fillId="0" borderId="0" xfId="0" applyNumberFormat="1" applyFont="1" applyProtection="1">
      <protection locked="0"/>
    </xf>
    <xf numFmtId="3" fontId="0" fillId="0" borderId="0" xfId="0" applyNumberFormat="1" applyProtection="1">
      <protection locked="0"/>
    </xf>
    <xf numFmtId="0" fontId="0" fillId="0" borderId="0" xfId="2" applyFont="1" applyAlignment="1">
      <alignment horizontal="left"/>
    </xf>
    <xf numFmtId="166" fontId="1" fillId="0" borderId="8" xfId="1" applyNumberFormat="1" applyFont="1" applyFill="1" applyBorder="1" applyProtection="1"/>
    <xf numFmtId="0" fontId="0" fillId="0" borderId="0" xfId="0" applyAlignment="1">
      <alignment horizontal="left"/>
    </xf>
    <xf numFmtId="0" fontId="0" fillId="0" borderId="10" xfId="0" applyBorder="1" applyAlignment="1">
      <alignment horizontal="left"/>
    </xf>
    <xf numFmtId="0" fontId="5" fillId="0" borderId="10" xfId="0" applyFont="1" applyBorder="1" applyAlignment="1">
      <alignment horizontal="right"/>
    </xf>
    <xf numFmtId="166" fontId="5" fillId="0" borderId="23" xfId="1" applyNumberFormat="1" applyFont="1" applyBorder="1" applyProtection="1"/>
    <xf numFmtId="166" fontId="5" fillId="0" borderId="24" xfId="1" applyNumberFormat="1" applyFont="1" applyBorder="1" applyProtection="1"/>
    <xf numFmtId="9" fontId="0" fillId="0" borderId="0" xfId="5" applyFont="1" applyBorder="1" applyProtection="1"/>
    <xf numFmtId="0" fontId="0" fillId="2" borderId="4" xfId="0" applyFill="1" applyBorder="1"/>
    <xf numFmtId="9" fontId="1" fillId="0" borderId="8" xfId="5" applyFont="1" applyFill="1" applyBorder="1" applyProtection="1"/>
    <xf numFmtId="165" fontId="5" fillId="0" borderId="0" xfId="1" applyNumberFormat="1" applyFont="1" applyBorder="1" applyProtection="1"/>
    <xf numFmtId="165" fontId="0" fillId="2" borderId="4" xfId="1" applyNumberFormat="1" applyFont="1" applyFill="1" applyBorder="1" applyProtection="1"/>
    <xf numFmtId="165" fontId="1" fillId="0" borderId="8" xfId="1" applyNumberFormat="1" applyFont="1" applyFill="1" applyBorder="1" applyProtection="1"/>
    <xf numFmtId="166" fontId="1" fillId="0" borderId="25" xfId="1" applyNumberFormat="1" applyFont="1" applyFill="1" applyBorder="1" applyProtection="1"/>
    <xf numFmtId="166" fontId="6" fillId="0" borderId="8" xfId="1" quotePrefix="1" applyNumberFormat="1" applyFont="1" applyFill="1" applyBorder="1" applyProtection="1"/>
    <xf numFmtId="166" fontId="1" fillId="0" borderId="25" xfId="1" applyNumberFormat="1" applyFont="1" applyBorder="1" applyProtection="1"/>
    <xf numFmtId="166" fontId="1" fillId="0" borderId="8" xfId="1" applyNumberFormat="1" applyFont="1" applyBorder="1" applyProtection="1"/>
    <xf numFmtId="166" fontId="1" fillId="0" borderId="6" xfId="0" applyNumberFormat="1" applyFont="1" applyBorder="1"/>
    <xf numFmtId="166" fontId="1" fillId="0" borderId="0" xfId="0" applyNumberFormat="1" applyFont="1"/>
    <xf numFmtId="3" fontId="1" fillId="0" borderId="0" xfId="0" applyNumberFormat="1" applyFont="1"/>
    <xf numFmtId="0" fontId="1" fillId="0" borderId="0" xfId="2" applyFont="1" applyAlignment="1">
      <alignment horizontal="left"/>
    </xf>
    <xf numFmtId="166" fontId="1" fillId="0" borderId="2" xfId="1" applyNumberFormat="1" applyFont="1" applyFill="1" applyBorder="1" applyProtection="1"/>
    <xf numFmtId="165" fontId="1" fillId="0" borderId="0" xfId="1" applyNumberFormat="1" applyFont="1" applyFill="1" applyBorder="1" applyAlignment="1" applyProtection="1">
      <alignment horizontal="center"/>
    </xf>
    <xf numFmtId="166" fontId="1" fillId="0" borderId="2" xfId="1" applyNumberFormat="1" applyFont="1" applyFill="1" applyBorder="1" applyAlignment="1" applyProtection="1">
      <alignment horizontal="center"/>
    </xf>
    <xf numFmtId="166" fontId="0" fillId="0" borderId="2" xfId="1" applyNumberFormat="1" applyFont="1" applyFill="1" applyBorder="1" applyProtection="1"/>
    <xf numFmtId="165" fontId="0" fillId="0" borderId="0" xfId="1" applyNumberFormat="1" applyFont="1" applyProtection="1"/>
    <xf numFmtId="165" fontId="0" fillId="0" borderId="0" xfId="1" applyNumberFormat="1" applyFont="1" applyFill="1" applyProtection="1"/>
    <xf numFmtId="0" fontId="3" fillId="0" borderId="0" xfId="2" applyFont="1" applyAlignment="1">
      <alignment horizontal="left"/>
    </xf>
    <xf numFmtId="0" fontId="6" fillId="0" borderId="0" xfId="2" applyFont="1" applyAlignment="1">
      <alignment horizontal="left"/>
    </xf>
    <xf numFmtId="165" fontId="1" fillId="0" borderId="0" xfId="1" applyNumberFormat="1" applyFont="1" applyProtection="1"/>
    <xf numFmtId="166" fontId="1" fillId="0" borderId="2" xfId="1" applyNumberFormat="1" applyFont="1" applyBorder="1" applyProtection="1"/>
    <xf numFmtId="166" fontId="0" fillId="0" borderId="2" xfId="1" applyNumberFormat="1" applyFont="1" applyBorder="1" applyProtection="1"/>
    <xf numFmtId="166" fontId="1" fillId="0" borderId="0" xfId="1" applyNumberFormat="1" applyFont="1" applyBorder="1" applyProtection="1"/>
    <xf numFmtId="0" fontId="5" fillId="0" borderId="0" xfId="0" applyFont="1" applyAlignment="1">
      <alignment horizontal="right"/>
    </xf>
    <xf numFmtId="166" fontId="1" fillId="0" borderId="0" xfId="0" applyNumberFormat="1" applyFont="1" applyAlignment="1">
      <alignment horizontal="center"/>
    </xf>
    <xf numFmtId="0" fontId="2" fillId="0" borderId="0" xfId="0" applyFont="1"/>
    <xf numFmtId="166" fontId="0" fillId="0" borderId="23" xfId="1" applyNumberFormat="1" applyFont="1" applyBorder="1" applyProtection="1"/>
    <xf numFmtId="166" fontId="0" fillId="3" borderId="0" xfId="0" applyNumberFormat="1" applyFill="1" applyAlignment="1" applyProtection="1">
      <alignment horizontal="center"/>
      <protection locked="0"/>
    </xf>
    <xf numFmtId="0" fontId="0" fillId="2" borderId="9" xfId="0" applyFill="1" applyBorder="1"/>
    <xf numFmtId="166" fontId="0" fillId="3" borderId="0" xfId="1" applyNumberFormat="1" applyFont="1" applyFill="1" applyBorder="1" applyProtection="1"/>
    <xf numFmtId="165" fontId="0" fillId="2" borderId="9" xfId="1" applyNumberFormat="1" applyFont="1" applyFill="1" applyBorder="1" applyProtection="1"/>
    <xf numFmtId="166" fontId="1" fillId="3" borderId="0" xfId="1" applyNumberFormat="1" applyFont="1" applyFill="1" applyBorder="1" applyAlignment="1" applyProtection="1">
      <alignment horizontal="center"/>
    </xf>
    <xf numFmtId="166" fontId="1" fillId="0" borderId="10" xfId="0" applyNumberFormat="1" applyFont="1" applyBorder="1"/>
    <xf numFmtId="166" fontId="0" fillId="3" borderId="0" xfId="0" applyNumberFormat="1" applyFill="1" applyAlignment="1">
      <alignment horizontal="center"/>
    </xf>
    <xf numFmtId="0" fontId="1" fillId="2" borderId="8" xfId="0" applyFont="1" applyFill="1" applyBorder="1" applyAlignment="1">
      <alignment horizontal="center"/>
    </xf>
    <xf numFmtId="0" fontId="1" fillId="0" borderId="6" xfId="0" applyFont="1" applyBorder="1" applyAlignment="1">
      <alignment horizontal="center"/>
    </xf>
    <xf numFmtId="165" fontId="0" fillId="3" borderId="0" xfId="1" applyNumberFormat="1" applyFont="1" applyFill="1" applyBorder="1" applyProtection="1"/>
    <xf numFmtId="166" fontId="0" fillId="3" borderId="0" xfId="1" applyNumberFormat="1" applyFont="1" applyFill="1" applyBorder="1" applyAlignment="1" applyProtection="1">
      <alignment horizontal="center"/>
    </xf>
    <xf numFmtId="9" fontId="0" fillId="3" borderId="0" xfId="5" applyFont="1" applyFill="1" applyBorder="1" applyProtection="1"/>
    <xf numFmtId="0" fontId="1" fillId="2" borderId="0" xfId="0" applyFont="1" applyFill="1" applyAlignment="1">
      <alignment horizontal="center"/>
    </xf>
    <xf numFmtId="165" fontId="1" fillId="0" borderId="0" xfId="0" applyNumberFormat="1" applyFont="1"/>
    <xf numFmtId="168" fontId="0" fillId="3" borderId="0" xfId="1" applyNumberFormat="1" applyFont="1" applyFill="1" applyBorder="1" applyProtection="1"/>
    <xf numFmtId="43" fontId="0" fillId="0" borderId="0" xfId="1" applyFont="1" applyFill="1" applyBorder="1" applyProtection="1"/>
    <xf numFmtId="0" fontId="1" fillId="2" borderId="9" xfId="0" applyFont="1" applyFill="1" applyBorder="1" applyAlignment="1">
      <alignment horizontal="right"/>
    </xf>
    <xf numFmtId="1" fontId="0" fillId="3" borderId="0" xfId="1" applyNumberFormat="1" applyFont="1" applyFill="1" applyBorder="1" applyAlignment="1" applyProtection="1">
      <alignment horizontal="right"/>
    </xf>
    <xf numFmtId="1" fontId="0" fillId="3" borderId="0" xfId="0" applyNumberFormat="1" applyFill="1" applyAlignment="1">
      <alignment horizontal="right"/>
    </xf>
    <xf numFmtId="9" fontId="0" fillId="3" borderId="0" xfId="5" applyFont="1" applyFill="1" applyBorder="1" applyAlignment="1" applyProtection="1">
      <alignment horizontal="right"/>
    </xf>
    <xf numFmtId="1" fontId="0" fillId="0" borderId="0" xfId="1" applyNumberFormat="1" applyFont="1" applyBorder="1" applyAlignment="1" applyProtection="1">
      <alignment horizontal="right"/>
    </xf>
    <xf numFmtId="1" fontId="10" fillId="0" borderId="0" xfId="1" applyNumberFormat="1" applyFont="1" applyBorder="1" applyAlignment="1" applyProtection="1">
      <alignment horizontal="right"/>
    </xf>
    <xf numFmtId="0" fontId="10" fillId="0" borderId="0" xfId="0" applyFont="1" applyAlignment="1">
      <alignment horizontal="left" wrapText="1"/>
    </xf>
    <xf numFmtId="0" fontId="1" fillId="5" borderId="9" xfId="0" applyFont="1" applyFill="1" applyBorder="1" applyAlignment="1" applyProtection="1">
      <alignment horizontal="center"/>
      <protection locked="0"/>
    </xf>
    <xf numFmtId="0" fontId="13" fillId="0" borderId="0" xfId="0" applyFont="1"/>
    <xf numFmtId="14" fontId="0" fillId="3" borderId="0" xfId="0" applyNumberFormat="1" applyFill="1" applyAlignment="1" applyProtection="1">
      <alignment horizontal="left"/>
      <protection locked="0"/>
    </xf>
    <xf numFmtId="0" fontId="1" fillId="5" borderId="9" xfId="0" applyFont="1" applyFill="1" applyBorder="1" applyAlignment="1">
      <alignment horizontal="left"/>
    </xf>
    <xf numFmtId="0" fontId="1" fillId="5" borderId="3" xfId="0" applyFont="1" applyFill="1" applyBorder="1" applyAlignment="1">
      <alignment horizontal="left"/>
    </xf>
    <xf numFmtId="0" fontId="12" fillId="0" borderId="0" xfId="0" applyFont="1"/>
    <xf numFmtId="0" fontId="3" fillId="0" borderId="0" xfId="0" applyFont="1"/>
    <xf numFmtId="0" fontId="2" fillId="2" borderId="9" xfId="0" applyFont="1" applyFill="1" applyBorder="1"/>
    <xf numFmtId="0" fontId="0" fillId="0" borderId="0" xfId="0" applyAlignment="1">
      <alignment horizontal="left" indent="2"/>
    </xf>
    <xf numFmtId="0" fontId="5" fillId="5" borderId="9" xfId="0" applyFont="1" applyFill="1" applyBorder="1"/>
    <xf numFmtId="168" fontId="6" fillId="0" borderId="9" xfId="1" applyNumberFormat="1" applyFont="1" applyFill="1" applyBorder="1" applyAlignment="1" applyProtection="1">
      <alignment horizontal="center"/>
    </xf>
    <xf numFmtId="0" fontId="1" fillId="5" borderId="11" xfId="0" applyFont="1" applyFill="1" applyBorder="1" applyAlignment="1">
      <alignment horizontal="center" wrapText="1"/>
    </xf>
    <xf numFmtId="0" fontId="1" fillId="5" borderId="12" xfId="0" applyFont="1" applyFill="1" applyBorder="1" applyAlignment="1">
      <alignment horizontal="center" wrapText="1"/>
    </xf>
    <xf numFmtId="0" fontId="1" fillId="5" borderId="13" xfId="0" applyFont="1" applyFill="1" applyBorder="1" applyAlignment="1">
      <alignment horizontal="center" wrapText="1"/>
    </xf>
    <xf numFmtId="169" fontId="0" fillId="3" borderId="0" xfId="5" applyNumberFormat="1" applyFont="1" applyFill="1" applyBorder="1" applyProtection="1">
      <protection locked="0"/>
    </xf>
    <xf numFmtId="169" fontId="0" fillId="0" borderId="0" xfId="5" applyNumberFormat="1" applyFont="1" applyBorder="1" applyProtection="1"/>
    <xf numFmtId="0" fontId="12" fillId="6" borderId="0" xfId="0" applyFont="1" applyFill="1"/>
    <xf numFmtId="14" fontId="12" fillId="6" borderId="0" xfId="0" applyNumberFormat="1" applyFont="1" applyFill="1"/>
    <xf numFmtId="0" fontId="10" fillId="0" borderId="0" xfId="0" applyFont="1" applyAlignment="1">
      <alignment horizontal="left"/>
    </xf>
    <xf numFmtId="9" fontId="0" fillId="3" borderId="0" xfId="5" applyFont="1" applyFill="1" applyBorder="1" applyAlignment="1" applyProtection="1">
      <alignment horizontal="center"/>
      <protection locked="0"/>
    </xf>
    <xf numFmtId="9" fontId="1" fillId="0" borderId="0" xfId="5" applyFont="1" applyFill="1" applyBorder="1" applyAlignment="1" applyProtection="1">
      <alignment horizontal="center"/>
    </xf>
    <xf numFmtId="166" fontId="0" fillId="0" borderId="0" xfId="1" applyNumberFormat="1" applyFont="1" applyBorder="1" applyAlignment="1" applyProtection="1">
      <alignment horizontal="center"/>
    </xf>
    <xf numFmtId="166" fontId="1" fillId="5" borderId="10" xfId="0" applyNumberFormat="1" applyFont="1" applyFill="1" applyBorder="1" applyAlignment="1">
      <alignment horizontal="center"/>
    </xf>
    <xf numFmtId="165" fontId="0" fillId="0" borderId="0" xfId="1" applyNumberFormat="1" applyFont="1" applyBorder="1" applyAlignment="1" applyProtection="1">
      <alignment horizontal="center"/>
    </xf>
    <xf numFmtId="44" fontId="1" fillId="0" borderId="0" xfId="0" applyNumberFormat="1" applyFont="1" applyAlignment="1">
      <alignment horizontal="center"/>
    </xf>
    <xf numFmtId="165" fontId="1" fillId="0" borderId="0" xfId="0" applyNumberFormat="1" applyFont="1" applyAlignment="1" applyProtection="1">
      <alignment horizontal="center"/>
      <protection locked="0"/>
    </xf>
    <xf numFmtId="0" fontId="0" fillId="5" borderId="9" xfId="0" applyFill="1" applyBorder="1" applyAlignment="1" applyProtection="1">
      <alignment horizontal="center"/>
      <protection locked="0"/>
    </xf>
    <xf numFmtId="168" fontId="0" fillId="3" borderId="0" xfId="1" applyNumberFormat="1" applyFont="1" applyFill="1" applyBorder="1" applyAlignment="1" applyProtection="1">
      <alignment horizontal="center"/>
      <protection locked="0"/>
    </xf>
    <xf numFmtId="43" fontId="0" fillId="0" borderId="0" xfId="1" applyFont="1" applyFill="1" applyBorder="1" applyAlignment="1" applyProtection="1">
      <alignment horizontal="center"/>
      <protection locked="0"/>
    </xf>
    <xf numFmtId="166" fontId="0" fillId="0" borderId="0" xfId="1" applyNumberFormat="1" applyFont="1" applyFill="1" applyBorder="1" applyAlignment="1" applyProtection="1">
      <alignment horizontal="center"/>
    </xf>
    <xf numFmtId="166" fontId="1" fillId="5" borderId="0" xfId="1" applyNumberFormat="1" applyFont="1" applyFill="1" applyBorder="1" applyAlignment="1" applyProtection="1">
      <alignment horizontal="center"/>
    </xf>
    <xf numFmtId="167" fontId="0" fillId="0" borderId="0" xfId="1" applyNumberFormat="1" applyFont="1" applyFill="1" applyBorder="1" applyProtection="1"/>
    <xf numFmtId="167" fontId="0" fillId="0" borderId="8" xfId="0" applyNumberFormat="1" applyBorder="1" applyAlignment="1">
      <alignment horizontal="left"/>
    </xf>
    <xf numFmtId="167" fontId="1" fillId="0" borderId="23" xfId="1" applyNumberFormat="1" applyFont="1" applyFill="1" applyBorder="1" applyProtection="1"/>
    <xf numFmtId="167" fontId="1" fillId="0" borderId="24" xfId="1" applyNumberFormat="1" applyFont="1" applyFill="1" applyBorder="1" applyAlignment="1" applyProtection="1">
      <alignment horizontal="left"/>
    </xf>
    <xf numFmtId="0" fontId="10" fillId="0" borderId="0" xfId="0" applyFont="1" applyAlignment="1">
      <alignment horizontal="left" wrapText="1"/>
    </xf>
    <xf numFmtId="0" fontId="1" fillId="5" borderId="9" xfId="0" applyFont="1" applyFill="1" applyBorder="1" applyAlignment="1">
      <alignment horizontal="center"/>
    </xf>
    <xf numFmtId="0" fontId="1" fillId="5" borderId="4" xfId="0" applyFont="1" applyFill="1" applyBorder="1" applyAlignment="1">
      <alignment horizontal="center"/>
    </xf>
    <xf numFmtId="0" fontId="1" fillId="5" borderId="3" xfId="0" applyFont="1" applyFill="1" applyBorder="1" applyAlignment="1">
      <alignment horizontal="center"/>
    </xf>
    <xf numFmtId="0" fontId="1" fillId="0" borderId="10" xfId="0" applyFont="1" applyBorder="1" applyAlignment="1">
      <alignment horizontal="center"/>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2" borderId="9" xfId="0" applyFont="1" applyFill="1" applyBorder="1" applyAlignment="1" applyProtection="1">
      <alignment horizontal="center"/>
      <protection locked="0"/>
    </xf>
    <xf numFmtId="0" fontId="1" fillId="5" borderId="9" xfId="0" applyFont="1" applyFill="1" applyBorder="1" applyAlignment="1" applyProtection="1">
      <alignment horizontal="center"/>
      <protection locked="0"/>
    </xf>
    <xf numFmtId="0" fontId="1" fillId="0" borderId="9" xfId="0" applyFont="1" applyBorder="1" applyAlignment="1" applyProtection="1">
      <alignment horizontal="left"/>
      <protection locked="0"/>
    </xf>
    <xf numFmtId="0" fontId="0" fillId="0" borderId="3" xfId="0" applyBorder="1" applyAlignment="1">
      <alignment horizontal="left" wrapText="1"/>
    </xf>
    <xf numFmtId="0" fontId="0" fillId="0" borderId="9" xfId="0" applyBorder="1" applyAlignment="1">
      <alignment horizontal="left" wrapText="1"/>
    </xf>
    <xf numFmtId="0" fontId="0" fillId="0" borderId="5" xfId="0" applyBorder="1" applyAlignment="1">
      <alignment horizontal="left" wrapText="1"/>
    </xf>
    <xf numFmtId="0" fontId="0" fillId="0" borderId="10" xfId="0" applyBorder="1" applyAlignment="1">
      <alignment horizontal="left" wrapText="1"/>
    </xf>
    <xf numFmtId="0" fontId="1" fillId="0" borderId="0" xfId="0" applyFont="1" applyAlignment="1">
      <alignment horizontal="center"/>
    </xf>
  </cellXfs>
  <cellStyles count="8">
    <cellStyle name="Comma" xfId="1" builtinId="3"/>
    <cellStyle name="Comma 2" xfId="7" xr:uid="{97C20C65-A7E4-4B0D-9B4E-B668D4F2C306}"/>
    <cellStyle name="Comma 3" xfId="3" xr:uid="{00000000-0005-0000-0000-000001000000}"/>
    <cellStyle name="Currency" xfId="4" builtinId="4"/>
    <cellStyle name="Normal" xfId="0" builtinId="0"/>
    <cellStyle name="Normal 2" xfId="6" xr:uid="{49C67F99-93F9-4FA2-B14F-C55EE58FA04B}"/>
    <cellStyle name="Normal 3" xfId="2" xr:uid="{00000000-0005-0000-0000-000003000000}"/>
    <cellStyle name="Percent" xfId="5" builtinId="5"/>
  </cellStyles>
  <dxfs count="5">
    <dxf>
      <font>
        <color rgb="FFFF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altherr\Documents\BF%20NYC\2014%20Financial%20Model\2-27-14%20Estimates\Copy%20of%201401%20555%20Dept%20Financials%20(20%20Feb%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tions"/>
      <sheetName val="Net Change"/>
      <sheetName val="Net Change by Project Month"/>
      <sheetName val="Net Change by Project YTD"/>
      <sheetName val="Net Change by Month"/>
      <sheetName val="By Acct by Month"/>
      <sheetName val="Detail Expense Trans for Month"/>
    </sheetNames>
    <sheetDataSet>
      <sheetData sheetId="0">
        <row r="3">
          <cell r="C3" t="str">
            <v>555</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42302-A4F6-44F1-B36D-321AD1A09F0C}">
  <sheetPr>
    <pageSetUpPr fitToPage="1"/>
  </sheetPr>
  <dimension ref="A1:O51"/>
  <sheetViews>
    <sheetView showGridLines="0" tabSelected="1" workbookViewId="0"/>
  </sheetViews>
  <sheetFormatPr defaultRowHeight="14.4" x14ac:dyDescent="0.3"/>
  <cols>
    <col min="2" max="2" width="25.6640625" customWidth="1"/>
    <col min="3" max="3" width="9.109375" customWidth="1"/>
  </cols>
  <sheetData>
    <row r="1" spans="1:15" ht="18" x14ac:dyDescent="0.35">
      <c r="A1" s="358" t="s">
        <v>78</v>
      </c>
    </row>
    <row r="2" spans="1:15" x14ac:dyDescent="0.3">
      <c r="A2" s="1"/>
    </row>
    <row r="3" spans="1:15" x14ac:dyDescent="0.3">
      <c r="A3" t="s">
        <v>295</v>
      </c>
    </row>
    <row r="4" spans="1:15" x14ac:dyDescent="0.3">
      <c r="A4" t="s">
        <v>320</v>
      </c>
    </row>
    <row r="5" spans="1:15" x14ac:dyDescent="0.3">
      <c r="A5" t="s">
        <v>79</v>
      </c>
      <c r="B5" s="4" t="s">
        <v>27</v>
      </c>
      <c r="C5" s="3"/>
      <c r="D5" t="s">
        <v>80</v>
      </c>
    </row>
    <row r="6" spans="1:15" x14ac:dyDescent="0.3">
      <c r="A6" t="s">
        <v>321</v>
      </c>
      <c r="B6" s="8"/>
    </row>
    <row r="7" spans="1:15" x14ac:dyDescent="0.3">
      <c r="A7" t="s">
        <v>259</v>
      </c>
      <c r="B7" s="8"/>
    </row>
    <row r="8" spans="1:15" x14ac:dyDescent="0.3">
      <c r="B8" s="8"/>
    </row>
    <row r="9" spans="1:15" ht="14.4" customHeight="1" x14ac:dyDescent="0.3">
      <c r="A9" s="392" t="s">
        <v>307</v>
      </c>
      <c r="B9" s="392"/>
      <c r="C9" s="392"/>
      <c r="D9" s="392"/>
      <c r="E9" s="392"/>
      <c r="F9" s="392"/>
      <c r="G9" s="392"/>
      <c r="H9" s="392"/>
      <c r="I9" s="392"/>
      <c r="J9" s="392"/>
      <c r="K9" s="392"/>
      <c r="L9" s="392"/>
      <c r="M9" s="392"/>
      <c r="N9" s="392"/>
      <c r="O9" s="392"/>
    </row>
    <row r="10" spans="1:15" x14ac:dyDescent="0.3">
      <c r="A10" s="392"/>
      <c r="B10" s="392"/>
      <c r="C10" s="392"/>
      <c r="D10" s="392"/>
      <c r="E10" s="392"/>
      <c r="F10" s="392"/>
      <c r="G10" s="392"/>
      <c r="H10" s="392"/>
      <c r="I10" s="392"/>
      <c r="J10" s="392"/>
      <c r="K10" s="392"/>
      <c r="L10" s="392"/>
      <c r="M10" s="392"/>
      <c r="N10" s="392"/>
      <c r="O10" s="392"/>
    </row>
    <row r="11" spans="1:15" x14ac:dyDescent="0.3">
      <c r="A11" s="392"/>
      <c r="B11" s="392"/>
      <c r="C11" s="392"/>
      <c r="D11" s="392"/>
      <c r="E11" s="392"/>
      <c r="F11" s="392"/>
      <c r="G11" s="392"/>
      <c r="H11" s="392"/>
      <c r="I11" s="392"/>
      <c r="J11" s="392"/>
      <c r="K11" s="392"/>
      <c r="L11" s="392"/>
      <c r="M11" s="392"/>
      <c r="N11" s="392"/>
      <c r="O11" s="392"/>
    </row>
    <row r="12" spans="1:15" x14ac:dyDescent="0.3">
      <c r="A12" s="356"/>
      <c r="B12" s="356"/>
      <c r="C12" s="356"/>
      <c r="D12" s="356"/>
      <c r="E12" s="356"/>
      <c r="F12" s="356"/>
      <c r="G12" s="356"/>
      <c r="H12" s="356"/>
      <c r="I12" s="356"/>
      <c r="J12" s="356"/>
      <c r="K12" s="356"/>
      <c r="L12" s="356"/>
      <c r="M12" s="356"/>
      <c r="N12" s="356"/>
      <c r="O12" s="356"/>
    </row>
    <row r="13" spans="1:15" x14ac:dyDescent="0.3">
      <c r="A13" s="375" t="s">
        <v>322</v>
      </c>
      <c r="B13" s="356"/>
      <c r="C13" s="356"/>
      <c r="D13" s="356"/>
      <c r="E13" s="356"/>
      <c r="F13" s="356"/>
      <c r="G13" s="356"/>
      <c r="H13" s="356"/>
      <c r="I13" s="356"/>
      <c r="J13" s="356"/>
      <c r="K13" s="356"/>
      <c r="L13" s="356"/>
      <c r="M13" s="356"/>
      <c r="N13" s="356"/>
      <c r="O13" s="356"/>
    </row>
    <row r="14" spans="1:15" x14ac:dyDescent="0.3">
      <c r="A14" s="356"/>
      <c r="B14" s="356"/>
      <c r="C14" s="356"/>
      <c r="D14" s="356"/>
      <c r="E14" s="356"/>
      <c r="F14" s="356"/>
      <c r="G14" s="356"/>
      <c r="H14" s="356"/>
      <c r="I14" s="356"/>
      <c r="J14" s="356"/>
      <c r="K14" s="356"/>
      <c r="L14" s="356"/>
      <c r="M14" s="356"/>
      <c r="N14" s="356"/>
      <c r="O14" s="356"/>
    </row>
    <row r="15" spans="1:15" x14ac:dyDescent="0.3">
      <c r="A15" t="s">
        <v>309</v>
      </c>
      <c r="B15" s="8"/>
    </row>
    <row r="16" spans="1:15" x14ac:dyDescent="0.3">
      <c r="A16" s="1" t="s">
        <v>312</v>
      </c>
      <c r="B16" s="8"/>
    </row>
    <row r="18" spans="1:2" x14ac:dyDescent="0.3">
      <c r="A18" t="s">
        <v>260</v>
      </c>
    </row>
    <row r="19" spans="1:2" x14ac:dyDescent="0.3">
      <c r="B19" t="s">
        <v>258</v>
      </c>
    </row>
    <row r="20" spans="1:2" x14ac:dyDescent="0.3">
      <c r="B20" t="s">
        <v>257</v>
      </c>
    </row>
    <row r="21" spans="1:2" x14ac:dyDescent="0.3">
      <c r="B21" t="s">
        <v>261</v>
      </c>
    </row>
    <row r="23" spans="1:2" x14ac:dyDescent="0.3">
      <c r="A23" t="s">
        <v>325</v>
      </c>
    </row>
    <row r="24" spans="1:2" x14ac:dyDescent="0.3">
      <c r="B24" t="s">
        <v>313</v>
      </c>
    </row>
    <row r="26" spans="1:2" x14ac:dyDescent="0.3">
      <c r="A26" t="s">
        <v>326</v>
      </c>
    </row>
    <row r="27" spans="1:2" x14ac:dyDescent="0.3">
      <c r="B27" t="s">
        <v>265</v>
      </c>
    </row>
    <row r="28" spans="1:2" x14ac:dyDescent="0.3">
      <c r="B28" t="s">
        <v>268</v>
      </c>
    </row>
    <row r="29" spans="1:2" x14ac:dyDescent="0.3">
      <c r="B29" t="s">
        <v>266</v>
      </c>
    </row>
    <row r="31" spans="1:2" x14ac:dyDescent="0.3">
      <c r="A31" t="s">
        <v>272</v>
      </c>
    </row>
    <row r="32" spans="1:2" x14ac:dyDescent="0.3">
      <c r="B32" t="s">
        <v>273</v>
      </c>
    </row>
    <row r="33" spans="1:2" x14ac:dyDescent="0.3">
      <c r="B33" t="s">
        <v>274</v>
      </c>
    </row>
    <row r="34" spans="1:2" x14ac:dyDescent="0.3">
      <c r="B34" t="s">
        <v>275</v>
      </c>
    </row>
    <row r="35" spans="1:2" x14ac:dyDescent="0.3">
      <c r="B35" t="s">
        <v>316</v>
      </c>
    </row>
    <row r="36" spans="1:2" x14ac:dyDescent="0.3">
      <c r="B36" t="s">
        <v>276</v>
      </c>
    </row>
    <row r="38" spans="1:2" x14ac:dyDescent="0.3">
      <c r="A38" s="1" t="s">
        <v>279</v>
      </c>
    </row>
    <row r="39" spans="1:2" x14ac:dyDescent="0.3">
      <c r="B39" t="s">
        <v>280</v>
      </c>
    </row>
    <row r="40" spans="1:2" x14ac:dyDescent="0.3">
      <c r="B40" t="s">
        <v>281</v>
      </c>
    </row>
    <row r="42" spans="1:2" x14ac:dyDescent="0.3">
      <c r="A42" t="s">
        <v>282</v>
      </c>
    </row>
    <row r="43" spans="1:2" x14ac:dyDescent="0.3">
      <c r="B43" t="s">
        <v>317</v>
      </c>
    </row>
    <row r="44" spans="1:2" x14ac:dyDescent="0.3">
      <c r="B44" t="s">
        <v>318</v>
      </c>
    </row>
    <row r="45" spans="1:2" x14ac:dyDescent="0.3">
      <c r="B45" t="s">
        <v>319</v>
      </c>
    </row>
    <row r="47" spans="1:2" x14ac:dyDescent="0.3">
      <c r="A47" t="s">
        <v>288</v>
      </c>
    </row>
    <row r="48" spans="1:2" x14ac:dyDescent="0.3">
      <c r="B48" t="s">
        <v>289</v>
      </c>
    </row>
    <row r="49" spans="2:2" x14ac:dyDescent="0.3">
      <c r="B49" t="s">
        <v>291</v>
      </c>
    </row>
    <row r="50" spans="2:2" x14ac:dyDescent="0.3">
      <c r="B50" t="s">
        <v>310</v>
      </c>
    </row>
    <row r="51" spans="2:2" x14ac:dyDescent="0.3">
      <c r="B51" t="s">
        <v>292</v>
      </c>
    </row>
  </sheetData>
  <sheetProtection sheet="1" objects="1" scenarios="1" selectLockedCells="1"/>
  <mergeCells count="1">
    <mergeCell ref="A9:O11"/>
  </mergeCells>
  <pageMargins left="0.7" right="0.7" top="0.75" bottom="0.75" header="0.3" footer="0.3"/>
  <pageSetup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46518-916A-4ED4-AC71-1F892DCD9C9A}">
  <sheetPr>
    <tabColor rgb="FFFFFF00"/>
    <pageSetUpPr fitToPage="1"/>
  </sheetPr>
  <dimension ref="A1:Q49"/>
  <sheetViews>
    <sheetView zoomScale="93" zoomScaleNormal="93" workbookViewId="0">
      <pane xSplit="2" ySplit="4" topLeftCell="C5" activePane="bottomRight" state="frozen"/>
      <selection activeCell="A18" sqref="A18"/>
      <selection pane="topRight" activeCell="A18" sqref="A18"/>
      <selection pane="bottomLeft" activeCell="A18" sqref="A18"/>
      <selection pane="bottomRight" activeCell="C5" sqref="C5"/>
    </sheetView>
  </sheetViews>
  <sheetFormatPr defaultColWidth="9.109375" defaultRowHeight="14.4" x14ac:dyDescent="0.3"/>
  <cols>
    <col min="1" max="1" width="3.33203125" customWidth="1"/>
    <col min="2" max="2" width="35.109375" bestFit="1" customWidth="1"/>
    <col min="3" max="3" width="9.5546875" bestFit="1" customWidth="1"/>
    <col min="4" max="15" width="14.77734375" customWidth="1"/>
    <col min="16" max="16" width="0.5546875" customWidth="1"/>
    <col min="17" max="17" width="16.77734375" style="2" customWidth="1"/>
  </cols>
  <sheetData>
    <row r="1" spans="1:17" x14ac:dyDescent="0.3">
      <c r="A1" s="1" t="str">
        <f>'1. Facility Info'!$B$4</f>
        <v>Your Organization's Name</v>
      </c>
    </row>
    <row r="2" spans="1:17" x14ac:dyDescent="0.3">
      <c r="A2" s="1" t="s">
        <v>98</v>
      </c>
    </row>
    <row r="3" spans="1:17" ht="15" thickBot="1" x14ac:dyDescent="0.35">
      <c r="A3" s="1" t="str">
        <f>_xlfn.CONCAT("Budget for Fiscal Year: ",'1. Facility Info'!B5)</f>
        <v>Budget for Fiscal Year: 2021</v>
      </c>
    </row>
    <row r="4" spans="1:17" s="2" customFormat="1" x14ac:dyDescent="0.3">
      <c r="A4" s="361" t="str">
        <f>_xlfn.CONCAT("Fiscal Year Starting: ",TEXT('1. Facility Info'!B7,"m/d/yy"))</f>
        <v>Fiscal Year Starting: 1/1/20</v>
      </c>
      <c r="B4" s="360"/>
      <c r="C4" s="20" t="s">
        <v>77</v>
      </c>
      <c r="D4" s="33" t="str">
        <f>'2. Activity'!C2</f>
        <v>Jan</v>
      </c>
      <c r="E4" s="33" t="str">
        <f>'2. Activity'!D2</f>
        <v>Feb</v>
      </c>
      <c r="F4" s="33" t="str">
        <f>'2. Activity'!E2</f>
        <v>Mar</v>
      </c>
      <c r="G4" s="33" t="str">
        <f>'2. Activity'!F2</f>
        <v>Apr</v>
      </c>
      <c r="H4" s="33" t="str">
        <f>'2. Activity'!G2</f>
        <v>May</v>
      </c>
      <c r="I4" s="33" t="str">
        <f>'2. Activity'!H2</f>
        <v>Jun</v>
      </c>
      <c r="J4" s="33" t="str">
        <f>'2. Activity'!I2</f>
        <v>Jul</v>
      </c>
      <c r="K4" s="33" t="str">
        <f>'2. Activity'!J2</f>
        <v>Aug</v>
      </c>
      <c r="L4" s="33" t="str">
        <f>'2. Activity'!K2</f>
        <v>Sep</v>
      </c>
      <c r="M4" s="33" t="str">
        <f>'2. Activity'!L2</f>
        <v>Oct</v>
      </c>
      <c r="N4" s="33" t="str">
        <f>'2. Activity'!M2</f>
        <v>Nov</v>
      </c>
      <c r="O4" s="33" t="str">
        <f>'2. Activity'!N2</f>
        <v>Dec</v>
      </c>
      <c r="P4" s="19"/>
      <c r="Q4" s="34" t="s">
        <v>108</v>
      </c>
    </row>
    <row r="5" spans="1:17" x14ac:dyDescent="0.3">
      <c r="A5" s="21" t="s">
        <v>23</v>
      </c>
      <c r="B5" s="10"/>
      <c r="C5" s="11"/>
      <c r="D5" s="11"/>
      <c r="E5" s="11"/>
      <c r="F5" s="11"/>
      <c r="G5" s="11"/>
      <c r="H5" s="11"/>
      <c r="I5" s="11"/>
      <c r="J5" s="11"/>
      <c r="K5" s="11"/>
      <c r="L5" s="11"/>
      <c r="M5" s="11"/>
      <c r="N5" s="11"/>
      <c r="O5" s="11"/>
      <c r="P5" s="11"/>
      <c r="Q5" s="84"/>
    </row>
    <row r="6" spans="1:17" s="5" customFormat="1" x14ac:dyDescent="0.3">
      <c r="A6" s="22"/>
      <c r="B6" s="23" t="s">
        <v>10</v>
      </c>
      <c r="C6" s="24"/>
      <c r="D6" s="54">
        <f>+'6. Revenue'!C3+'6. Revenue'!C4+'6. Revenue'!C5+'6. Revenue'!C6+'6. Revenue'!C7+'6. Revenue'!C12</f>
        <v>0</v>
      </c>
      <c r="E6" s="54">
        <f>+'6. Revenue'!D3+'6. Revenue'!D4+'6. Revenue'!D5+'6. Revenue'!D6+'6. Revenue'!D7+'6. Revenue'!D12</f>
        <v>0</v>
      </c>
      <c r="F6" s="54">
        <f>+'6. Revenue'!E3+'6. Revenue'!E4+'6. Revenue'!E5+'6. Revenue'!E6+'6. Revenue'!E7+'6. Revenue'!E12</f>
        <v>0</v>
      </c>
      <c r="G6" s="54">
        <f>+'6. Revenue'!F3+'6. Revenue'!F4+'6. Revenue'!F5+'6. Revenue'!F6+'6. Revenue'!F7+'6. Revenue'!F12</f>
        <v>0</v>
      </c>
      <c r="H6" s="54">
        <f>+'6. Revenue'!G3+'6. Revenue'!G4+'6. Revenue'!G5+'6. Revenue'!G6+'6. Revenue'!G7+'6. Revenue'!G12</f>
        <v>0</v>
      </c>
      <c r="I6" s="54">
        <f>+'6. Revenue'!H3+'6. Revenue'!H4+'6. Revenue'!H5+'6. Revenue'!H6+'6. Revenue'!H7+'6. Revenue'!H12</f>
        <v>0</v>
      </c>
      <c r="J6" s="54">
        <f>+'6. Revenue'!I3+'6. Revenue'!I4+'6. Revenue'!I5+'6. Revenue'!I6+'6. Revenue'!I7+'6. Revenue'!I12</f>
        <v>0</v>
      </c>
      <c r="K6" s="54">
        <f>+'6. Revenue'!J3+'6. Revenue'!J4+'6. Revenue'!J5+'6. Revenue'!J6+'6. Revenue'!J7+'6. Revenue'!J12</f>
        <v>0</v>
      </c>
      <c r="L6" s="54">
        <f>+'6. Revenue'!K3+'6. Revenue'!K4+'6. Revenue'!K5+'6. Revenue'!K6+'6. Revenue'!K7+'6. Revenue'!K12</f>
        <v>0</v>
      </c>
      <c r="M6" s="54">
        <f>+'6. Revenue'!L3+'6. Revenue'!L4+'6. Revenue'!L5+'6. Revenue'!L6+'6. Revenue'!L7+'6. Revenue'!L12</f>
        <v>0</v>
      </c>
      <c r="N6" s="54">
        <f>+'6. Revenue'!M3+'6. Revenue'!M4+'6. Revenue'!M5+'6. Revenue'!M6+'6. Revenue'!M7+'6. Revenue'!M12</f>
        <v>0</v>
      </c>
      <c r="O6" s="54">
        <f>+'6. Revenue'!N3+'6. Revenue'!N4+'6. Revenue'!N5+'6. Revenue'!N6+'6. Revenue'!N7+'6. Revenue'!N12</f>
        <v>0</v>
      </c>
      <c r="P6" s="55"/>
      <c r="Q6" s="85">
        <f>SUM(C6:P6)</f>
        <v>0</v>
      </c>
    </row>
    <row r="7" spans="1:17" s="5" customFormat="1" x14ac:dyDescent="0.3">
      <c r="A7" s="22"/>
      <c r="B7" s="23" t="s">
        <v>179</v>
      </c>
      <c r="C7" s="24"/>
      <c r="D7" s="54">
        <f>+'6. Revenue'!C8+'6. Revenue'!C9+'6. Revenue'!C10</f>
        <v>0</v>
      </c>
      <c r="E7" s="54">
        <f>+'6. Revenue'!D8+'6. Revenue'!D9+'6. Revenue'!D10</f>
        <v>0</v>
      </c>
      <c r="F7" s="54">
        <f>+'6. Revenue'!E8+'6. Revenue'!E9+'6. Revenue'!E10</f>
        <v>0</v>
      </c>
      <c r="G7" s="54">
        <f>+'6. Revenue'!F8+'6. Revenue'!F9+'6. Revenue'!F10</f>
        <v>0</v>
      </c>
      <c r="H7" s="54">
        <f>+'6. Revenue'!G8+'6. Revenue'!G9+'6. Revenue'!G10</f>
        <v>0</v>
      </c>
      <c r="I7" s="54">
        <f>+'6. Revenue'!H8+'6. Revenue'!H9+'6. Revenue'!H10</f>
        <v>0</v>
      </c>
      <c r="J7" s="54">
        <f>+'6. Revenue'!I8+'6. Revenue'!I9+'6. Revenue'!I10</f>
        <v>0</v>
      </c>
      <c r="K7" s="54">
        <f>+'6. Revenue'!J8+'6. Revenue'!J9+'6. Revenue'!J10</f>
        <v>0</v>
      </c>
      <c r="L7" s="54">
        <f>+'6. Revenue'!K8+'6. Revenue'!K9+'6. Revenue'!K10</f>
        <v>0</v>
      </c>
      <c r="M7" s="54">
        <f>+'6. Revenue'!L8+'6. Revenue'!L9+'6. Revenue'!L10</f>
        <v>0</v>
      </c>
      <c r="N7" s="54">
        <f>+'6. Revenue'!M8+'6. Revenue'!M9+'6. Revenue'!M10</f>
        <v>0</v>
      </c>
      <c r="O7" s="54">
        <f>+'6. Revenue'!N8+'6. Revenue'!N9+'6. Revenue'!N10</f>
        <v>0</v>
      </c>
      <c r="P7" s="55"/>
      <c r="Q7" s="85">
        <f t="shared" ref="Q7:Q11" si="0">SUM(C7:P7)</f>
        <v>0</v>
      </c>
    </row>
    <row r="8" spans="1:17" s="5" customFormat="1" x14ac:dyDescent="0.3">
      <c r="A8" s="22"/>
      <c r="B8" s="23" t="s">
        <v>178</v>
      </c>
      <c r="C8" s="14"/>
      <c r="D8" s="56">
        <f>+'6. Revenue'!C13+'6. Revenue'!C14+'6. Revenue'!C15</f>
        <v>0</v>
      </c>
      <c r="E8" s="56">
        <f>+'6. Revenue'!D13+'6. Revenue'!D14+'6. Revenue'!D15</f>
        <v>0</v>
      </c>
      <c r="F8" s="56">
        <f>+'6. Revenue'!E13+'6. Revenue'!E14+'6. Revenue'!E15</f>
        <v>0</v>
      </c>
      <c r="G8" s="56">
        <f>+'6. Revenue'!F13+'6. Revenue'!F14+'6. Revenue'!F15</f>
        <v>0</v>
      </c>
      <c r="H8" s="56">
        <f>+'6. Revenue'!G13+'6. Revenue'!G14+'6. Revenue'!G15</f>
        <v>0</v>
      </c>
      <c r="I8" s="56">
        <f>+'6. Revenue'!H13+'6. Revenue'!H14+'6. Revenue'!H15</f>
        <v>0</v>
      </c>
      <c r="J8" s="56">
        <f>+'6. Revenue'!I13+'6. Revenue'!I14+'6. Revenue'!I15</f>
        <v>0</v>
      </c>
      <c r="K8" s="56">
        <f>+'6. Revenue'!J13+'6. Revenue'!J14+'6. Revenue'!J15</f>
        <v>0</v>
      </c>
      <c r="L8" s="56">
        <f>+'6. Revenue'!K13+'6. Revenue'!K14+'6. Revenue'!K15</f>
        <v>0</v>
      </c>
      <c r="M8" s="56">
        <f>+'6. Revenue'!L13+'6. Revenue'!L14+'6. Revenue'!L15</f>
        <v>0</v>
      </c>
      <c r="N8" s="56">
        <f>+'6. Revenue'!M13+'6. Revenue'!M14+'6. Revenue'!M15</f>
        <v>0</v>
      </c>
      <c r="O8" s="56">
        <f>+'6. Revenue'!N13+'6. Revenue'!N14+'6. Revenue'!N15</f>
        <v>0</v>
      </c>
      <c r="P8" s="55"/>
      <c r="Q8" s="85">
        <f t="shared" si="0"/>
        <v>0</v>
      </c>
    </row>
    <row r="9" spans="1:17" s="5" customFormat="1" x14ac:dyDescent="0.3">
      <c r="A9" s="22"/>
      <c r="B9" s="23" t="s">
        <v>22</v>
      </c>
      <c r="C9" s="14"/>
      <c r="D9" s="56">
        <f>'6. Revenue'!C29</f>
        <v>0</v>
      </c>
      <c r="E9" s="56">
        <f>'6. Revenue'!D29</f>
        <v>0</v>
      </c>
      <c r="F9" s="56">
        <f>'6. Revenue'!E29</f>
        <v>0</v>
      </c>
      <c r="G9" s="56">
        <f>'6. Revenue'!F29</f>
        <v>0</v>
      </c>
      <c r="H9" s="56">
        <f>'6. Revenue'!G29</f>
        <v>0</v>
      </c>
      <c r="I9" s="56">
        <f>'6. Revenue'!H29</f>
        <v>0</v>
      </c>
      <c r="J9" s="56">
        <f>'6. Revenue'!I29</f>
        <v>0</v>
      </c>
      <c r="K9" s="56">
        <f>'6. Revenue'!J29</f>
        <v>0</v>
      </c>
      <c r="L9" s="56">
        <f>'6. Revenue'!K29</f>
        <v>0</v>
      </c>
      <c r="M9" s="56">
        <f>'6. Revenue'!L29</f>
        <v>0</v>
      </c>
      <c r="N9" s="56">
        <f>'6. Revenue'!M29</f>
        <v>0</v>
      </c>
      <c r="O9" s="56">
        <f>'6. Revenue'!N29</f>
        <v>0</v>
      </c>
      <c r="P9" s="55"/>
      <c r="Q9" s="85">
        <f t="shared" si="0"/>
        <v>0</v>
      </c>
    </row>
    <row r="10" spans="1:17" s="5" customFormat="1" x14ac:dyDescent="0.3">
      <c r="A10" s="22"/>
      <c r="B10" s="25" t="s">
        <v>93</v>
      </c>
      <c r="C10" s="24"/>
      <c r="D10" s="54">
        <f>'4. Public Clinic'!C31</f>
        <v>0</v>
      </c>
      <c r="E10" s="54">
        <f>'4. Public Clinic'!D31</f>
        <v>0</v>
      </c>
      <c r="F10" s="54">
        <f>'4. Public Clinic'!E31</f>
        <v>0</v>
      </c>
      <c r="G10" s="54">
        <f>'4. Public Clinic'!F31</f>
        <v>0</v>
      </c>
      <c r="H10" s="54">
        <f>'4. Public Clinic'!G31</f>
        <v>0</v>
      </c>
      <c r="I10" s="54">
        <f>'4. Public Clinic'!H31</f>
        <v>0</v>
      </c>
      <c r="J10" s="54">
        <f>'4. Public Clinic'!I31</f>
        <v>0</v>
      </c>
      <c r="K10" s="54">
        <f>'4. Public Clinic'!J31</f>
        <v>0</v>
      </c>
      <c r="L10" s="54">
        <f>'4. Public Clinic'!K31</f>
        <v>0</v>
      </c>
      <c r="M10" s="54">
        <f>'4. Public Clinic'!L31</f>
        <v>0</v>
      </c>
      <c r="N10" s="54">
        <f>'4. Public Clinic'!M31</f>
        <v>0</v>
      </c>
      <c r="O10" s="54">
        <f>'4. Public Clinic'!N31</f>
        <v>0</v>
      </c>
      <c r="P10" s="55"/>
      <c r="Q10" s="85">
        <f t="shared" si="0"/>
        <v>0</v>
      </c>
    </row>
    <row r="11" spans="1:17" s="5" customFormat="1" x14ac:dyDescent="0.3">
      <c r="A11" s="22"/>
      <c r="B11" s="25" t="s">
        <v>180</v>
      </c>
      <c r="C11" s="24"/>
      <c r="D11" s="54">
        <f>+'6. Revenue'!C11+'6. Revenue'!C18+'6. Revenue'!C19</f>
        <v>0</v>
      </c>
      <c r="E11" s="54">
        <f>+'6. Revenue'!D11+'6. Revenue'!D18+'6. Revenue'!D19</f>
        <v>0</v>
      </c>
      <c r="F11" s="54">
        <f>+'6. Revenue'!E11+'6. Revenue'!E18+'6. Revenue'!E19</f>
        <v>0</v>
      </c>
      <c r="G11" s="54">
        <f>+'6. Revenue'!F11+'6. Revenue'!F18+'6. Revenue'!F19</f>
        <v>0</v>
      </c>
      <c r="H11" s="54">
        <f>+'6. Revenue'!G11+'6. Revenue'!G18+'6. Revenue'!G19</f>
        <v>0</v>
      </c>
      <c r="I11" s="54">
        <f>+'6. Revenue'!H11+'6. Revenue'!H18+'6. Revenue'!H19</f>
        <v>0</v>
      </c>
      <c r="J11" s="54">
        <f>+'6. Revenue'!I11+'6. Revenue'!I18+'6. Revenue'!I19</f>
        <v>0</v>
      </c>
      <c r="K11" s="54">
        <f>+'6. Revenue'!J11+'6. Revenue'!J18+'6. Revenue'!J19</f>
        <v>0</v>
      </c>
      <c r="L11" s="54">
        <f>+'6. Revenue'!K11+'6. Revenue'!K18+'6. Revenue'!K19</f>
        <v>0</v>
      </c>
      <c r="M11" s="54">
        <f>+'6. Revenue'!L11+'6. Revenue'!L18+'6. Revenue'!L19</f>
        <v>0</v>
      </c>
      <c r="N11" s="54">
        <f>+'6. Revenue'!M11+'6. Revenue'!M18+'6. Revenue'!M19</f>
        <v>0</v>
      </c>
      <c r="O11" s="54">
        <f>+'6. Revenue'!N11+'6. Revenue'!N18+'6. Revenue'!N19</f>
        <v>0</v>
      </c>
      <c r="P11" s="55"/>
      <c r="Q11" s="85">
        <f t="shared" si="0"/>
        <v>0</v>
      </c>
    </row>
    <row r="12" spans="1:17" s="5" customFormat="1" ht="6.6" customHeight="1" x14ac:dyDescent="0.3">
      <c r="A12" s="22"/>
      <c r="B12" s="25"/>
      <c r="C12" s="24"/>
      <c r="D12" s="54"/>
      <c r="E12" s="54"/>
      <c r="F12" s="54"/>
      <c r="G12" s="54"/>
      <c r="H12" s="54"/>
      <c r="I12" s="54"/>
      <c r="J12" s="54"/>
      <c r="K12" s="54"/>
      <c r="L12" s="54"/>
      <c r="M12" s="54"/>
      <c r="N12" s="54"/>
      <c r="O12" s="54"/>
      <c r="P12" s="55"/>
      <c r="Q12" s="85"/>
    </row>
    <row r="13" spans="1:17" s="5" customFormat="1" x14ac:dyDescent="0.3">
      <c r="A13" s="42"/>
      <c r="B13" s="43" t="s">
        <v>35</v>
      </c>
      <c r="C13" s="47"/>
      <c r="D13" s="57">
        <f t="shared" ref="D13:O13" si="1">SUM(D5:D12)</f>
        <v>0</v>
      </c>
      <c r="E13" s="57">
        <f t="shared" si="1"/>
        <v>0</v>
      </c>
      <c r="F13" s="57">
        <f t="shared" si="1"/>
        <v>0</v>
      </c>
      <c r="G13" s="57">
        <f t="shared" si="1"/>
        <v>0</v>
      </c>
      <c r="H13" s="57">
        <f t="shared" si="1"/>
        <v>0</v>
      </c>
      <c r="I13" s="57">
        <f t="shared" si="1"/>
        <v>0</v>
      </c>
      <c r="J13" s="57">
        <f t="shared" si="1"/>
        <v>0</v>
      </c>
      <c r="K13" s="57">
        <f t="shared" si="1"/>
        <v>0</v>
      </c>
      <c r="L13" s="57">
        <f t="shared" si="1"/>
        <v>0</v>
      </c>
      <c r="M13" s="57">
        <f t="shared" si="1"/>
        <v>0</v>
      </c>
      <c r="N13" s="57">
        <f t="shared" si="1"/>
        <v>0</v>
      </c>
      <c r="O13" s="57">
        <f t="shared" si="1"/>
        <v>0</v>
      </c>
      <c r="P13" s="58"/>
      <c r="Q13" s="59">
        <f>SUM(Q5:Q12)</f>
        <v>0</v>
      </c>
    </row>
    <row r="14" spans="1:17" s="5" customFormat="1" ht="4.2" customHeight="1" x14ac:dyDescent="0.3">
      <c r="A14" s="22"/>
      <c r="B14" s="44"/>
      <c r="C14" s="45"/>
      <c r="D14" s="60"/>
      <c r="E14" s="60"/>
      <c r="F14" s="60"/>
      <c r="G14" s="60"/>
      <c r="H14" s="60"/>
      <c r="I14" s="60"/>
      <c r="J14" s="60"/>
      <c r="K14" s="60"/>
      <c r="L14" s="60"/>
      <c r="M14" s="60"/>
      <c r="N14" s="60"/>
      <c r="O14" s="60"/>
      <c r="P14" s="55"/>
      <c r="Q14" s="61"/>
    </row>
    <row r="15" spans="1:17" s="5" customFormat="1" x14ac:dyDescent="0.3">
      <c r="A15" s="21" t="s">
        <v>11</v>
      </c>
      <c r="B15" s="10"/>
      <c r="C15" s="48"/>
      <c r="D15" s="62"/>
      <c r="E15" s="63"/>
      <c r="F15" s="63"/>
      <c r="G15" s="63"/>
      <c r="H15" s="63"/>
      <c r="I15" s="63"/>
      <c r="J15" s="63"/>
      <c r="K15" s="63"/>
      <c r="L15" s="63"/>
      <c r="M15" s="63"/>
      <c r="N15" s="63"/>
      <c r="O15" s="63"/>
      <c r="P15" s="63"/>
      <c r="Q15" s="86"/>
    </row>
    <row r="16" spans="1:17" s="5" customFormat="1" x14ac:dyDescent="0.3">
      <c r="A16" s="17" t="s">
        <v>58</v>
      </c>
      <c r="C16" s="24"/>
      <c r="D16" s="54"/>
      <c r="E16" s="55"/>
      <c r="F16" s="55"/>
      <c r="G16" s="55"/>
      <c r="H16" s="55"/>
      <c r="I16" s="55"/>
      <c r="J16" s="55"/>
      <c r="K16" s="55"/>
      <c r="L16" s="55"/>
      <c r="M16" s="55"/>
      <c r="N16" s="55"/>
      <c r="O16" s="55"/>
      <c r="P16" s="55"/>
      <c r="Q16" s="85"/>
    </row>
    <row r="17" spans="1:17" s="5" customFormat="1" x14ac:dyDescent="0.3">
      <c r="A17" s="17"/>
      <c r="B17" t="s">
        <v>127</v>
      </c>
      <c r="C17" s="24"/>
      <c r="D17" s="54">
        <f>+'7. Expense Detail'!F4</f>
        <v>0</v>
      </c>
      <c r="E17" s="54">
        <f>+'7. Expense Detail'!G4</f>
        <v>0</v>
      </c>
      <c r="F17" s="54">
        <f>+'7. Expense Detail'!H4</f>
        <v>0</v>
      </c>
      <c r="G17" s="54">
        <f>+'7. Expense Detail'!I4</f>
        <v>0</v>
      </c>
      <c r="H17" s="54">
        <f>+'7. Expense Detail'!J4</f>
        <v>0</v>
      </c>
      <c r="I17" s="54">
        <f>+'7. Expense Detail'!K4</f>
        <v>0</v>
      </c>
      <c r="J17" s="54">
        <f>+'7. Expense Detail'!L4</f>
        <v>0</v>
      </c>
      <c r="K17" s="54">
        <f>+'7. Expense Detail'!M4</f>
        <v>0</v>
      </c>
      <c r="L17" s="54">
        <f>+'7. Expense Detail'!N4</f>
        <v>0</v>
      </c>
      <c r="M17" s="54">
        <f>+'7. Expense Detail'!O4</f>
        <v>0</v>
      </c>
      <c r="N17" s="54">
        <f>+'7. Expense Detail'!P4</f>
        <v>0</v>
      </c>
      <c r="O17" s="54">
        <f>+'7. Expense Detail'!Q4</f>
        <v>0</v>
      </c>
      <c r="P17" s="55"/>
      <c r="Q17" s="85">
        <f t="shared" ref="Q17:Q20" si="2">SUM(C17:P17)</f>
        <v>0</v>
      </c>
    </row>
    <row r="18" spans="1:17" s="5" customFormat="1" x14ac:dyDescent="0.3">
      <c r="A18" s="17"/>
      <c r="B18" t="s">
        <v>247</v>
      </c>
      <c r="C18" s="24"/>
      <c r="D18" s="54">
        <f>+'7. Expense Detail'!F5</f>
        <v>0</v>
      </c>
      <c r="E18" s="54">
        <f>+'7. Expense Detail'!G5</f>
        <v>0</v>
      </c>
      <c r="F18" s="54">
        <f>+'7. Expense Detail'!H5</f>
        <v>0</v>
      </c>
      <c r="G18" s="54">
        <f>+'7. Expense Detail'!I5</f>
        <v>0</v>
      </c>
      <c r="H18" s="54">
        <f>+'7. Expense Detail'!J5</f>
        <v>0</v>
      </c>
      <c r="I18" s="54">
        <f>+'7. Expense Detail'!K5</f>
        <v>0</v>
      </c>
      <c r="J18" s="54">
        <f>+'7. Expense Detail'!L5</f>
        <v>0</v>
      </c>
      <c r="K18" s="54">
        <f>+'7. Expense Detail'!M5</f>
        <v>0</v>
      </c>
      <c r="L18" s="54">
        <f>+'7. Expense Detail'!N5</f>
        <v>0</v>
      </c>
      <c r="M18" s="54">
        <f>+'7. Expense Detail'!O5</f>
        <v>0</v>
      </c>
      <c r="N18" s="54">
        <f>+'7. Expense Detail'!P5</f>
        <v>0</v>
      </c>
      <c r="O18" s="54">
        <f>+'7. Expense Detail'!Q5</f>
        <v>0</v>
      </c>
      <c r="P18" s="55"/>
      <c r="Q18" s="85">
        <f t="shared" si="2"/>
        <v>0</v>
      </c>
    </row>
    <row r="19" spans="1:17" s="5" customFormat="1" x14ac:dyDescent="0.3">
      <c r="A19" s="17"/>
      <c r="B19" t="s">
        <v>59</v>
      </c>
      <c r="C19" s="14"/>
      <c r="D19" s="54">
        <f>+'7. Expense Detail'!F8</f>
        <v>0</v>
      </c>
      <c r="E19" s="54">
        <f>+'7. Expense Detail'!G8</f>
        <v>0</v>
      </c>
      <c r="F19" s="54">
        <f>+'7. Expense Detail'!H8</f>
        <v>0</v>
      </c>
      <c r="G19" s="54">
        <f>+'7. Expense Detail'!I8</f>
        <v>0</v>
      </c>
      <c r="H19" s="54">
        <f>+'7. Expense Detail'!J8</f>
        <v>0</v>
      </c>
      <c r="I19" s="54">
        <f>+'7. Expense Detail'!K8</f>
        <v>0</v>
      </c>
      <c r="J19" s="54">
        <f>+'7. Expense Detail'!L8</f>
        <v>0</v>
      </c>
      <c r="K19" s="54">
        <f>+'7. Expense Detail'!M8</f>
        <v>0</v>
      </c>
      <c r="L19" s="54">
        <f>+'7. Expense Detail'!N8</f>
        <v>0</v>
      </c>
      <c r="M19" s="54">
        <f>+'7. Expense Detail'!O8</f>
        <v>0</v>
      </c>
      <c r="N19" s="54">
        <f>+'7. Expense Detail'!P8</f>
        <v>0</v>
      </c>
      <c r="O19" s="54">
        <f>+'7. Expense Detail'!Q8</f>
        <v>0</v>
      </c>
      <c r="P19" s="55"/>
      <c r="Q19" s="85">
        <f t="shared" si="2"/>
        <v>0</v>
      </c>
    </row>
    <row r="20" spans="1:17" s="5" customFormat="1" x14ac:dyDescent="0.3">
      <c r="A20" s="17"/>
      <c r="B20" t="s">
        <v>39</v>
      </c>
      <c r="C20" s="14"/>
      <c r="D20" s="54">
        <f>+'7. Expense Detail'!F11</f>
        <v>0</v>
      </c>
      <c r="E20" s="54">
        <f>+'7. Expense Detail'!G11</f>
        <v>0</v>
      </c>
      <c r="F20" s="54">
        <f>+'7. Expense Detail'!H11</f>
        <v>0</v>
      </c>
      <c r="G20" s="54">
        <f>+'7. Expense Detail'!I11</f>
        <v>0</v>
      </c>
      <c r="H20" s="54">
        <f>+'7. Expense Detail'!J11</f>
        <v>0</v>
      </c>
      <c r="I20" s="54">
        <f>+'7. Expense Detail'!K11</f>
        <v>0</v>
      </c>
      <c r="J20" s="54">
        <f>+'7. Expense Detail'!L11</f>
        <v>0</v>
      </c>
      <c r="K20" s="54">
        <f>+'7. Expense Detail'!M11</f>
        <v>0</v>
      </c>
      <c r="L20" s="54">
        <f>+'7. Expense Detail'!N11</f>
        <v>0</v>
      </c>
      <c r="M20" s="54">
        <f>+'7. Expense Detail'!O11</f>
        <v>0</v>
      </c>
      <c r="N20" s="54">
        <f>+'7. Expense Detail'!P11</f>
        <v>0</v>
      </c>
      <c r="O20" s="54">
        <f>+'7. Expense Detail'!Q11</f>
        <v>0</v>
      </c>
      <c r="P20" s="55"/>
      <c r="Q20" s="85">
        <f t="shared" si="2"/>
        <v>0</v>
      </c>
    </row>
    <row r="21" spans="1:17" s="5" customFormat="1" x14ac:dyDescent="0.3">
      <c r="A21" s="17"/>
      <c r="B21" s="16" t="s">
        <v>60</v>
      </c>
      <c r="C21" s="14"/>
      <c r="D21" s="64">
        <f>SUM(D17:D20)</f>
        <v>0</v>
      </c>
      <c r="E21" s="64">
        <f t="shared" ref="E21:O21" si="3">SUM(E17:E20)</f>
        <v>0</v>
      </c>
      <c r="F21" s="64">
        <f t="shared" si="3"/>
        <v>0</v>
      </c>
      <c r="G21" s="64">
        <f t="shared" si="3"/>
        <v>0</v>
      </c>
      <c r="H21" s="64">
        <f t="shared" si="3"/>
        <v>0</v>
      </c>
      <c r="I21" s="64">
        <f t="shared" si="3"/>
        <v>0</v>
      </c>
      <c r="J21" s="64">
        <f t="shared" si="3"/>
        <v>0</v>
      </c>
      <c r="K21" s="64">
        <f t="shared" si="3"/>
        <v>0</v>
      </c>
      <c r="L21" s="64">
        <f t="shared" ref="L21:M21" si="4">SUM(L17:L20)</f>
        <v>0</v>
      </c>
      <c r="M21" s="64">
        <f t="shared" si="4"/>
        <v>0</v>
      </c>
      <c r="N21" s="64">
        <f t="shared" si="3"/>
        <v>0</v>
      </c>
      <c r="O21" s="64">
        <f t="shared" si="3"/>
        <v>0</v>
      </c>
      <c r="P21" s="65"/>
      <c r="Q21" s="66">
        <f>SUM(Q17:Q20)</f>
        <v>0</v>
      </c>
    </row>
    <row r="22" spans="1:17" s="5" customFormat="1" x14ac:dyDescent="0.3">
      <c r="A22" s="17"/>
      <c r="B22" s="1"/>
      <c r="C22" s="14"/>
      <c r="D22" s="54"/>
      <c r="E22" s="55"/>
      <c r="F22" s="55"/>
      <c r="G22" s="55"/>
      <c r="H22" s="55"/>
      <c r="I22" s="55"/>
      <c r="J22" s="55"/>
      <c r="K22" s="55"/>
      <c r="L22" s="55"/>
      <c r="M22" s="55"/>
      <c r="N22" s="55"/>
      <c r="O22" s="55"/>
      <c r="P22" s="55"/>
      <c r="Q22" s="85"/>
    </row>
    <row r="23" spans="1:17" s="5" customFormat="1" x14ac:dyDescent="0.3">
      <c r="A23" s="17" t="s">
        <v>240</v>
      </c>
      <c r="C23" s="24"/>
      <c r="D23" s="54"/>
      <c r="E23" s="55"/>
      <c r="F23" s="55"/>
      <c r="G23" s="55"/>
      <c r="H23" s="55"/>
      <c r="I23" s="55"/>
      <c r="J23" s="55"/>
      <c r="K23" s="55"/>
      <c r="L23" s="55"/>
      <c r="M23" s="55"/>
      <c r="N23" s="55"/>
      <c r="O23" s="55"/>
      <c r="P23" s="55"/>
      <c r="Q23" s="85"/>
    </row>
    <row r="24" spans="1:17" x14ac:dyDescent="0.3">
      <c r="A24" s="7"/>
      <c r="B24" t="s">
        <v>203</v>
      </c>
      <c r="C24" s="14"/>
      <c r="D24" s="56">
        <f>+'7. Expense Detail'!F27</f>
        <v>0</v>
      </c>
      <c r="E24" s="56">
        <f>+'7. Expense Detail'!G27</f>
        <v>0</v>
      </c>
      <c r="F24" s="56">
        <f>+'7. Expense Detail'!H27</f>
        <v>0</v>
      </c>
      <c r="G24" s="56">
        <f>+'7. Expense Detail'!I27</f>
        <v>0</v>
      </c>
      <c r="H24" s="56">
        <f>+'7. Expense Detail'!J27</f>
        <v>0</v>
      </c>
      <c r="I24" s="56">
        <f>+'7. Expense Detail'!K27</f>
        <v>0</v>
      </c>
      <c r="J24" s="56">
        <f>+'7. Expense Detail'!L27</f>
        <v>0</v>
      </c>
      <c r="K24" s="56">
        <f>+'7. Expense Detail'!M27</f>
        <v>0</v>
      </c>
      <c r="L24" s="56">
        <f>+'7. Expense Detail'!N27</f>
        <v>0</v>
      </c>
      <c r="M24" s="56">
        <f>+'7. Expense Detail'!O27</f>
        <v>0</v>
      </c>
      <c r="N24" s="56">
        <f>+'7. Expense Detail'!P27</f>
        <v>0</v>
      </c>
      <c r="O24" s="56">
        <f>+'7. Expense Detail'!Q27</f>
        <v>0</v>
      </c>
      <c r="P24" s="36"/>
      <c r="Q24" s="85">
        <f t="shared" ref="Q24:Q33" si="5">SUM(C24:P24)</f>
        <v>0</v>
      </c>
    </row>
    <row r="25" spans="1:17" x14ac:dyDescent="0.3">
      <c r="A25" s="7"/>
      <c r="B25" t="s">
        <v>241</v>
      </c>
      <c r="C25" s="14"/>
      <c r="D25" s="56">
        <f>'4. Public Clinic'!C42</f>
        <v>0</v>
      </c>
      <c r="E25" s="56">
        <f>'4. Public Clinic'!D42</f>
        <v>0</v>
      </c>
      <c r="F25" s="56">
        <f>'4. Public Clinic'!E42</f>
        <v>0</v>
      </c>
      <c r="G25" s="56">
        <f>'4. Public Clinic'!F42</f>
        <v>0</v>
      </c>
      <c r="H25" s="56">
        <f>'4. Public Clinic'!G42</f>
        <v>0</v>
      </c>
      <c r="I25" s="56">
        <f>'4. Public Clinic'!H42</f>
        <v>0</v>
      </c>
      <c r="J25" s="56">
        <f>'4. Public Clinic'!I42</f>
        <v>0</v>
      </c>
      <c r="K25" s="56">
        <f>'4. Public Clinic'!J42</f>
        <v>0</v>
      </c>
      <c r="L25" s="56">
        <f>'4. Public Clinic'!K42</f>
        <v>0</v>
      </c>
      <c r="M25" s="56">
        <f>'4. Public Clinic'!L42</f>
        <v>0</v>
      </c>
      <c r="N25" s="56">
        <f>'4. Public Clinic'!M42</f>
        <v>0</v>
      </c>
      <c r="O25" s="56">
        <f>'4. Public Clinic'!N42</f>
        <v>0</v>
      </c>
      <c r="P25" s="36"/>
      <c r="Q25" s="85">
        <f t="shared" si="5"/>
        <v>0</v>
      </c>
    </row>
    <row r="26" spans="1:17" x14ac:dyDescent="0.3">
      <c r="A26" s="7"/>
      <c r="B26" t="s">
        <v>243</v>
      </c>
      <c r="C26" s="26"/>
      <c r="D26" s="67">
        <f>+'7. Expense Detail'!F85</f>
        <v>0</v>
      </c>
      <c r="E26" s="67">
        <f>+'7. Expense Detail'!G85</f>
        <v>0</v>
      </c>
      <c r="F26" s="67">
        <f>+'7. Expense Detail'!H85</f>
        <v>0</v>
      </c>
      <c r="G26" s="67">
        <f>+'7. Expense Detail'!I85</f>
        <v>0</v>
      </c>
      <c r="H26" s="67">
        <f>+'7. Expense Detail'!J85</f>
        <v>0</v>
      </c>
      <c r="I26" s="67">
        <f>+'7. Expense Detail'!K85</f>
        <v>0</v>
      </c>
      <c r="J26" s="67">
        <f>+'7. Expense Detail'!L85</f>
        <v>0</v>
      </c>
      <c r="K26" s="67">
        <f>+'7. Expense Detail'!M85</f>
        <v>0</v>
      </c>
      <c r="L26" s="67">
        <f>+'7. Expense Detail'!N85</f>
        <v>0</v>
      </c>
      <c r="M26" s="67">
        <f>+'7. Expense Detail'!O85</f>
        <v>0</v>
      </c>
      <c r="N26" s="67">
        <f>+'7. Expense Detail'!P85</f>
        <v>0</v>
      </c>
      <c r="O26" s="67">
        <f>+'7. Expense Detail'!Q85</f>
        <v>0</v>
      </c>
      <c r="P26" s="36"/>
      <c r="Q26" s="85">
        <f t="shared" si="5"/>
        <v>0</v>
      </c>
    </row>
    <row r="27" spans="1:17" x14ac:dyDescent="0.3">
      <c r="A27" s="7"/>
      <c r="B27" t="s">
        <v>43</v>
      </c>
      <c r="C27" s="14"/>
      <c r="D27" s="56">
        <f>+'7. Expense Detail'!F95</f>
        <v>0</v>
      </c>
      <c r="E27" s="56">
        <f>+'7. Expense Detail'!G95</f>
        <v>0</v>
      </c>
      <c r="F27" s="56">
        <f>+'7. Expense Detail'!H95</f>
        <v>0</v>
      </c>
      <c r="G27" s="56">
        <f>+'7. Expense Detail'!I95</f>
        <v>0</v>
      </c>
      <c r="H27" s="56">
        <f>+'7. Expense Detail'!J95</f>
        <v>0</v>
      </c>
      <c r="I27" s="56">
        <f>+'7. Expense Detail'!K95</f>
        <v>0</v>
      </c>
      <c r="J27" s="56">
        <f>+'7. Expense Detail'!L95</f>
        <v>0</v>
      </c>
      <c r="K27" s="56">
        <f>+'7. Expense Detail'!M95</f>
        <v>0</v>
      </c>
      <c r="L27" s="56">
        <f>+'7. Expense Detail'!N95</f>
        <v>0</v>
      </c>
      <c r="M27" s="56">
        <f>+'7. Expense Detail'!O95</f>
        <v>0</v>
      </c>
      <c r="N27" s="56">
        <f>+'7. Expense Detail'!P95</f>
        <v>0</v>
      </c>
      <c r="O27" s="56">
        <f>+'7. Expense Detail'!Q95</f>
        <v>0</v>
      </c>
      <c r="P27" s="36"/>
      <c r="Q27" s="85">
        <f t="shared" si="5"/>
        <v>0</v>
      </c>
    </row>
    <row r="28" spans="1:17" x14ac:dyDescent="0.3">
      <c r="A28" s="7"/>
      <c r="B28" t="s">
        <v>51</v>
      </c>
      <c r="C28" s="14"/>
      <c r="D28" s="56">
        <f>'7. Expense Detail'!F51</f>
        <v>0</v>
      </c>
      <c r="E28" s="56">
        <f>'7. Expense Detail'!G51</f>
        <v>0</v>
      </c>
      <c r="F28" s="56">
        <f>'7. Expense Detail'!H51</f>
        <v>0</v>
      </c>
      <c r="G28" s="56">
        <f>'7. Expense Detail'!I51</f>
        <v>0</v>
      </c>
      <c r="H28" s="56">
        <f>'7. Expense Detail'!J51</f>
        <v>0</v>
      </c>
      <c r="I28" s="56">
        <f>'7. Expense Detail'!K51</f>
        <v>0</v>
      </c>
      <c r="J28" s="56">
        <f>'7. Expense Detail'!L51</f>
        <v>0</v>
      </c>
      <c r="K28" s="56">
        <f>'7. Expense Detail'!M51</f>
        <v>0</v>
      </c>
      <c r="L28" s="56">
        <f>'7. Expense Detail'!N51</f>
        <v>0</v>
      </c>
      <c r="M28" s="56">
        <f>'7. Expense Detail'!O51</f>
        <v>0</v>
      </c>
      <c r="N28" s="56">
        <f>'7. Expense Detail'!P51</f>
        <v>0</v>
      </c>
      <c r="O28" s="56">
        <f>'7. Expense Detail'!Q51</f>
        <v>0</v>
      </c>
      <c r="P28" s="36"/>
      <c r="Q28" s="85">
        <f t="shared" si="5"/>
        <v>0</v>
      </c>
    </row>
    <row r="29" spans="1:17" x14ac:dyDescent="0.3">
      <c r="A29" s="7"/>
      <c r="B29" t="s">
        <v>47</v>
      </c>
      <c r="C29" s="14"/>
      <c r="D29" s="56">
        <f>'7. Expense Detail'!F62</f>
        <v>0</v>
      </c>
      <c r="E29" s="56">
        <f>'7. Expense Detail'!G62</f>
        <v>0</v>
      </c>
      <c r="F29" s="56">
        <f>'7. Expense Detail'!H62</f>
        <v>0</v>
      </c>
      <c r="G29" s="56">
        <f>'7. Expense Detail'!I62</f>
        <v>0</v>
      </c>
      <c r="H29" s="56">
        <f>'7. Expense Detail'!J62</f>
        <v>0</v>
      </c>
      <c r="I29" s="56">
        <f>'7. Expense Detail'!K62</f>
        <v>0</v>
      </c>
      <c r="J29" s="56">
        <f>'7. Expense Detail'!L62</f>
        <v>0</v>
      </c>
      <c r="K29" s="56">
        <f>'7. Expense Detail'!M62</f>
        <v>0</v>
      </c>
      <c r="L29" s="56">
        <f>'7. Expense Detail'!N62</f>
        <v>0</v>
      </c>
      <c r="M29" s="56">
        <f>'7. Expense Detail'!O62</f>
        <v>0</v>
      </c>
      <c r="N29" s="56">
        <f>'7. Expense Detail'!P62</f>
        <v>0</v>
      </c>
      <c r="O29" s="56">
        <f>'7. Expense Detail'!Q62</f>
        <v>0</v>
      </c>
      <c r="P29" s="36"/>
      <c r="Q29" s="85">
        <f t="shared" si="5"/>
        <v>0</v>
      </c>
    </row>
    <row r="30" spans="1:17" x14ac:dyDescent="0.3">
      <c r="A30" s="7"/>
      <c r="B30" t="s">
        <v>107</v>
      </c>
      <c r="C30" s="14"/>
      <c r="D30" s="56">
        <f>'7. Expense Detail'!F74</f>
        <v>0</v>
      </c>
      <c r="E30" s="56">
        <f>'7. Expense Detail'!G74</f>
        <v>0</v>
      </c>
      <c r="F30" s="56">
        <f>'7. Expense Detail'!H74</f>
        <v>0</v>
      </c>
      <c r="G30" s="56">
        <f>'7. Expense Detail'!I74</f>
        <v>0</v>
      </c>
      <c r="H30" s="56">
        <f>'7. Expense Detail'!J74</f>
        <v>0</v>
      </c>
      <c r="I30" s="56">
        <f>'7. Expense Detail'!K74</f>
        <v>0</v>
      </c>
      <c r="J30" s="56">
        <f>'7. Expense Detail'!L74</f>
        <v>0</v>
      </c>
      <c r="K30" s="56">
        <f>'7. Expense Detail'!M74</f>
        <v>0</v>
      </c>
      <c r="L30" s="56">
        <f>'7. Expense Detail'!N74</f>
        <v>0</v>
      </c>
      <c r="M30" s="56">
        <f>'7. Expense Detail'!O74</f>
        <v>0</v>
      </c>
      <c r="N30" s="56">
        <f>'7. Expense Detail'!P74</f>
        <v>0</v>
      </c>
      <c r="O30" s="56">
        <f>'7. Expense Detail'!Q74</f>
        <v>0</v>
      </c>
      <c r="P30" s="36"/>
      <c r="Q30" s="85">
        <f t="shared" si="5"/>
        <v>0</v>
      </c>
    </row>
    <row r="31" spans="1:17" x14ac:dyDescent="0.3">
      <c r="A31" s="7"/>
      <c r="B31" t="s">
        <v>245</v>
      </c>
      <c r="C31" s="14"/>
      <c r="D31" s="56">
        <f>'7. Expense Detail'!F43-D41</f>
        <v>0</v>
      </c>
      <c r="E31" s="56">
        <f>'7. Expense Detail'!G43-E41</f>
        <v>0</v>
      </c>
      <c r="F31" s="56">
        <f>'7. Expense Detail'!H43-F41</f>
        <v>0</v>
      </c>
      <c r="G31" s="56">
        <f>'7. Expense Detail'!I43-G41</f>
        <v>0</v>
      </c>
      <c r="H31" s="56">
        <f>'7. Expense Detail'!J43-H41</f>
        <v>0</v>
      </c>
      <c r="I31" s="56">
        <f>'7. Expense Detail'!K43-I41</f>
        <v>0</v>
      </c>
      <c r="J31" s="56">
        <f>'7. Expense Detail'!L43-J41</f>
        <v>0</v>
      </c>
      <c r="K31" s="56">
        <f>'7. Expense Detail'!M43-K41</f>
        <v>0</v>
      </c>
      <c r="L31" s="56">
        <f>'7. Expense Detail'!N43-L41</f>
        <v>0</v>
      </c>
      <c r="M31" s="56">
        <f>'7. Expense Detail'!O43-M41</f>
        <v>0</v>
      </c>
      <c r="N31" s="56">
        <f>'7. Expense Detail'!P43-N41</f>
        <v>0</v>
      </c>
      <c r="O31" s="56">
        <f>'7. Expense Detail'!Q43-O41</f>
        <v>0</v>
      </c>
      <c r="P31" s="36"/>
      <c r="Q31" s="85">
        <f t="shared" si="5"/>
        <v>0</v>
      </c>
    </row>
    <row r="32" spans="1:17" x14ac:dyDescent="0.3">
      <c r="A32" s="7"/>
      <c r="B32" t="s">
        <v>218</v>
      </c>
      <c r="C32" s="14"/>
      <c r="D32" s="56">
        <f>'7. Expense Detail'!F104</f>
        <v>0</v>
      </c>
      <c r="E32" s="56">
        <f>'7. Expense Detail'!G104</f>
        <v>0</v>
      </c>
      <c r="F32" s="56">
        <f>'7. Expense Detail'!H104</f>
        <v>0</v>
      </c>
      <c r="G32" s="56">
        <f>'7. Expense Detail'!I104</f>
        <v>0</v>
      </c>
      <c r="H32" s="56">
        <f>'7. Expense Detail'!J104</f>
        <v>0</v>
      </c>
      <c r="I32" s="56">
        <f>'7. Expense Detail'!K104</f>
        <v>0</v>
      </c>
      <c r="J32" s="56">
        <f>'7. Expense Detail'!L104</f>
        <v>0</v>
      </c>
      <c r="K32" s="56">
        <f>'7. Expense Detail'!M104</f>
        <v>0</v>
      </c>
      <c r="L32" s="56">
        <f>'7. Expense Detail'!N104</f>
        <v>0</v>
      </c>
      <c r="M32" s="56">
        <f>'7. Expense Detail'!O104</f>
        <v>0</v>
      </c>
      <c r="N32" s="56">
        <f>'7. Expense Detail'!P104</f>
        <v>0</v>
      </c>
      <c r="O32" s="56">
        <f>'7. Expense Detail'!Q104</f>
        <v>0</v>
      </c>
      <c r="P32" s="36"/>
      <c r="Q32" s="85">
        <f t="shared" si="5"/>
        <v>0</v>
      </c>
    </row>
    <row r="33" spans="1:17" x14ac:dyDescent="0.3">
      <c r="A33" s="7"/>
      <c r="B33" t="s">
        <v>242</v>
      </c>
      <c r="C33" s="14"/>
      <c r="D33" s="56">
        <f>'7. Expense Detail'!F108</f>
        <v>0</v>
      </c>
      <c r="E33" s="56">
        <f>'7. Expense Detail'!G108</f>
        <v>0</v>
      </c>
      <c r="F33" s="56">
        <f>'7. Expense Detail'!H108</f>
        <v>0</v>
      </c>
      <c r="G33" s="56">
        <f>'7. Expense Detail'!I108</f>
        <v>0</v>
      </c>
      <c r="H33" s="56">
        <f>'7. Expense Detail'!J108</f>
        <v>0</v>
      </c>
      <c r="I33" s="56">
        <f>'7. Expense Detail'!K108</f>
        <v>0</v>
      </c>
      <c r="J33" s="56">
        <f>'7. Expense Detail'!L108</f>
        <v>0</v>
      </c>
      <c r="K33" s="56">
        <f>'7. Expense Detail'!M108</f>
        <v>0</v>
      </c>
      <c r="L33" s="56">
        <f>'7. Expense Detail'!N108</f>
        <v>0</v>
      </c>
      <c r="M33" s="56">
        <f>'7. Expense Detail'!O108</f>
        <v>0</v>
      </c>
      <c r="N33" s="56">
        <f>'7. Expense Detail'!P108</f>
        <v>0</v>
      </c>
      <c r="O33" s="56">
        <f>'7. Expense Detail'!Q108</f>
        <v>0</v>
      </c>
      <c r="P33" s="36"/>
      <c r="Q33" s="85">
        <f t="shared" si="5"/>
        <v>0</v>
      </c>
    </row>
    <row r="34" spans="1:17" x14ac:dyDescent="0.3">
      <c r="A34" s="7"/>
      <c r="B34" s="16" t="s">
        <v>246</v>
      </c>
      <c r="C34" s="14"/>
      <c r="D34" s="68">
        <f>SUM(D24:D33)</f>
        <v>0</v>
      </c>
      <c r="E34" s="68">
        <f t="shared" ref="E34:O34" si="6">SUM(E24:E33)</f>
        <v>0</v>
      </c>
      <c r="F34" s="68">
        <f t="shared" si="6"/>
        <v>0</v>
      </c>
      <c r="G34" s="68">
        <f t="shared" si="6"/>
        <v>0</v>
      </c>
      <c r="H34" s="68">
        <f t="shared" si="6"/>
        <v>0</v>
      </c>
      <c r="I34" s="68">
        <f t="shared" si="6"/>
        <v>0</v>
      </c>
      <c r="J34" s="68">
        <f t="shared" si="6"/>
        <v>0</v>
      </c>
      <c r="K34" s="68">
        <f t="shared" si="6"/>
        <v>0</v>
      </c>
      <c r="L34" s="68">
        <f t="shared" si="6"/>
        <v>0</v>
      </c>
      <c r="M34" s="68">
        <f t="shared" si="6"/>
        <v>0</v>
      </c>
      <c r="N34" s="68">
        <f t="shared" si="6"/>
        <v>0</v>
      </c>
      <c r="O34" s="68">
        <f t="shared" si="6"/>
        <v>0</v>
      </c>
      <c r="P34" s="69"/>
      <c r="Q34" s="66">
        <f>SUM(Q24:Q33)</f>
        <v>0</v>
      </c>
    </row>
    <row r="35" spans="1:17" ht="5.4" customHeight="1" x14ac:dyDescent="0.3">
      <c r="A35" s="7"/>
      <c r="D35" s="36"/>
      <c r="E35" s="36"/>
      <c r="F35" s="36"/>
      <c r="G35" s="36"/>
      <c r="H35" s="36"/>
      <c r="I35" s="36"/>
      <c r="J35" s="36"/>
      <c r="K35" s="36"/>
      <c r="L35" s="36"/>
      <c r="M35" s="36"/>
      <c r="N35" s="36"/>
      <c r="O35" s="36"/>
      <c r="P35" s="36"/>
      <c r="Q35" s="87"/>
    </row>
    <row r="36" spans="1:17" ht="15" thickBot="1" x14ac:dyDescent="0.35">
      <c r="A36" s="28"/>
      <c r="B36" s="29" t="s">
        <v>17</v>
      </c>
      <c r="C36" s="46"/>
      <c r="D36" s="70">
        <f>+D34+D21</f>
        <v>0</v>
      </c>
      <c r="E36" s="70">
        <f t="shared" ref="E36:Q36" si="7">+E34+E21</f>
        <v>0</v>
      </c>
      <c r="F36" s="70">
        <f t="shared" si="7"/>
        <v>0</v>
      </c>
      <c r="G36" s="70">
        <f t="shared" si="7"/>
        <v>0</v>
      </c>
      <c r="H36" s="70">
        <f t="shared" si="7"/>
        <v>0</v>
      </c>
      <c r="I36" s="70">
        <f t="shared" si="7"/>
        <v>0</v>
      </c>
      <c r="J36" s="70">
        <f t="shared" si="7"/>
        <v>0</v>
      </c>
      <c r="K36" s="70">
        <f t="shared" si="7"/>
        <v>0</v>
      </c>
      <c r="L36" s="70">
        <f t="shared" si="7"/>
        <v>0</v>
      </c>
      <c r="M36" s="70">
        <f t="shared" si="7"/>
        <v>0</v>
      </c>
      <c r="N36" s="70">
        <f t="shared" si="7"/>
        <v>0</v>
      </c>
      <c r="O36" s="70">
        <f t="shared" si="7"/>
        <v>0</v>
      </c>
      <c r="P36" s="71"/>
      <c r="Q36" s="72">
        <f t="shared" si="7"/>
        <v>0</v>
      </c>
    </row>
    <row r="37" spans="1:17" ht="15" thickBot="1" x14ac:dyDescent="0.35">
      <c r="A37" s="7"/>
      <c r="B37" s="49"/>
      <c r="D37" s="36"/>
      <c r="E37" s="36"/>
      <c r="F37" s="36"/>
      <c r="G37" s="36"/>
      <c r="H37" s="36"/>
      <c r="I37" s="36"/>
      <c r="J37" s="36"/>
      <c r="K37" s="36"/>
      <c r="L37" s="36"/>
      <c r="M37" s="36"/>
      <c r="N37" s="36"/>
      <c r="O37" s="36"/>
      <c r="P37" s="36"/>
      <c r="Q37" s="87"/>
    </row>
    <row r="38" spans="1:17" ht="15" thickBot="1" x14ac:dyDescent="0.35">
      <c r="A38" s="30"/>
      <c r="B38" s="31" t="s">
        <v>200</v>
      </c>
      <c r="C38" s="32"/>
      <c r="D38" s="73">
        <f t="shared" ref="D38:O38" si="8">+D13-D36</f>
        <v>0</v>
      </c>
      <c r="E38" s="73">
        <f t="shared" si="8"/>
        <v>0</v>
      </c>
      <c r="F38" s="73">
        <f t="shared" si="8"/>
        <v>0</v>
      </c>
      <c r="G38" s="73">
        <f t="shared" si="8"/>
        <v>0</v>
      </c>
      <c r="H38" s="73">
        <f t="shared" si="8"/>
        <v>0</v>
      </c>
      <c r="I38" s="73">
        <f t="shared" si="8"/>
        <v>0</v>
      </c>
      <c r="J38" s="73">
        <f t="shared" si="8"/>
        <v>0</v>
      </c>
      <c r="K38" s="73">
        <f t="shared" si="8"/>
        <v>0</v>
      </c>
      <c r="L38" s="73">
        <f t="shared" si="8"/>
        <v>0</v>
      </c>
      <c r="M38" s="73">
        <f t="shared" si="8"/>
        <v>0</v>
      </c>
      <c r="N38" s="73">
        <f t="shared" si="8"/>
        <v>0</v>
      </c>
      <c r="O38" s="73">
        <f t="shared" si="8"/>
        <v>0</v>
      </c>
      <c r="P38" s="74"/>
      <c r="Q38" s="75">
        <f>+Q13-Q36</f>
        <v>0</v>
      </c>
    </row>
    <row r="39" spans="1:17" ht="4.95" customHeight="1" x14ac:dyDescent="0.3">
      <c r="A39" s="7"/>
      <c r="B39" s="50"/>
      <c r="C39" s="27"/>
      <c r="D39" s="76"/>
      <c r="E39" s="76"/>
      <c r="F39" s="76"/>
      <c r="G39" s="76"/>
      <c r="H39" s="76"/>
      <c r="I39" s="76"/>
      <c r="J39" s="76"/>
      <c r="K39" s="76"/>
      <c r="L39" s="76"/>
      <c r="M39" s="76"/>
      <c r="N39" s="76"/>
      <c r="O39" s="76"/>
      <c r="P39" s="36"/>
      <c r="Q39" s="77"/>
    </row>
    <row r="40" spans="1:17" x14ac:dyDescent="0.3">
      <c r="A40" s="7"/>
      <c r="B40" s="35" t="s">
        <v>248</v>
      </c>
      <c r="C40" s="27"/>
      <c r="D40" s="78">
        <f>-('7. Expense Detail'!F39+'7. Expense Detail'!F40)</f>
        <v>0</v>
      </c>
      <c r="E40" s="78">
        <f>-('7. Expense Detail'!G39+'7. Expense Detail'!G40)</f>
        <v>0</v>
      </c>
      <c r="F40" s="78">
        <f>-('7. Expense Detail'!H39+'7. Expense Detail'!H40)</f>
        <v>0</v>
      </c>
      <c r="G40" s="78">
        <f>-('7. Expense Detail'!I39+'7. Expense Detail'!I40)</f>
        <v>0</v>
      </c>
      <c r="H40" s="78">
        <f>-('7. Expense Detail'!J39+'7. Expense Detail'!J40)</f>
        <v>0</v>
      </c>
      <c r="I40" s="78">
        <f>-('7. Expense Detail'!K39+'7. Expense Detail'!K40)</f>
        <v>0</v>
      </c>
      <c r="J40" s="78">
        <f>-('7. Expense Detail'!L39+'7. Expense Detail'!L40)</f>
        <v>0</v>
      </c>
      <c r="K40" s="78">
        <f>-('7. Expense Detail'!M39+'7. Expense Detail'!M40)</f>
        <v>0</v>
      </c>
      <c r="L40" s="78">
        <f>-('7. Expense Detail'!N39+'7. Expense Detail'!N40)</f>
        <v>0</v>
      </c>
      <c r="M40" s="78">
        <f>-('7. Expense Detail'!O39+'7. Expense Detail'!O40)</f>
        <v>0</v>
      </c>
      <c r="N40" s="78">
        <f>-('7. Expense Detail'!P39+'7. Expense Detail'!P40)</f>
        <v>0</v>
      </c>
      <c r="O40" s="78">
        <f>-('7. Expense Detail'!Q39+'7. Expense Detail'!Q40)</f>
        <v>0</v>
      </c>
      <c r="P40" s="36"/>
      <c r="Q40" s="88">
        <f t="shared" ref="Q40:Q41" si="9">SUM(C40:P40)</f>
        <v>0</v>
      </c>
    </row>
    <row r="41" spans="1:17" x14ac:dyDescent="0.3">
      <c r="A41" s="7"/>
      <c r="B41" s="35" t="s">
        <v>294</v>
      </c>
      <c r="C41" s="27"/>
      <c r="D41" s="78">
        <f>'7. Expense Detail'!F31</f>
        <v>0</v>
      </c>
      <c r="E41" s="78">
        <f>'7. Expense Detail'!G31</f>
        <v>0</v>
      </c>
      <c r="F41" s="78">
        <f>'7. Expense Detail'!H31</f>
        <v>0</v>
      </c>
      <c r="G41" s="78">
        <f>'7. Expense Detail'!I31</f>
        <v>0</v>
      </c>
      <c r="H41" s="78">
        <f>'7. Expense Detail'!J31</f>
        <v>0</v>
      </c>
      <c r="I41" s="78">
        <f>'7. Expense Detail'!K31</f>
        <v>0</v>
      </c>
      <c r="J41" s="78">
        <f>'7. Expense Detail'!L31</f>
        <v>0</v>
      </c>
      <c r="K41" s="78">
        <f>'7. Expense Detail'!M31</f>
        <v>0</v>
      </c>
      <c r="L41" s="78">
        <f>'7. Expense Detail'!N31</f>
        <v>0</v>
      </c>
      <c r="M41" s="78">
        <f>'7. Expense Detail'!O31</f>
        <v>0</v>
      </c>
      <c r="N41" s="78">
        <f>'7. Expense Detail'!P31</f>
        <v>0</v>
      </c>
      <c r="O41" s="78">
        <f>'7. Expense Detail'!Q31</f>
        <v>0</v>
      </c>
      <c r="P41" s="36"/>
      <c r="Q41" s="88">
        <f t="shared" si="9"/>
        <v>0</v>
      </c>
    </row>
    <row r="42" spans="1:17" ht="15" thickBot="1" x14ac:dyDescent="0.35">
      <c r="A42" s="51" t="s">
        <v>250</v>
      </c>
      <c r="B42" s="52"/>
      <c r="C42" s="53"/>
      <c r="D42" s="79">
        <f>D38-D40+D41</f>
        <v>0</v>
      </c>
      <c r="E42" s="79">
        <f t="shared" ref="E42:Q42" si="10">E38-E40+E41</f>
        <v>0</v>
      </c>
      <c r="F42" s="79">
        <f t="shared" si="10"/>
        <v>0</v>
      </c>
      <c r="G42" s="79">
        <f t="shared" si="10"/>
        <v>0</v>
      </c>
      <c r="H42" s="79">
        <f t="shared" si="10"/>
        <v>0</v>
      </c>
      <c r="I42" s="79">
        <f t="shared" si="10"/>
        <v>0</v>
      </c>
      <c r="J42" s="79">
        <f t="shared" si="10"/>
        <v>0</v>
      </c>
      <c r="K42" s="79">
        <f t="shared" si="10"/>
        <v>0</v>
      </c>
      <c r="L42" s="79">
        <f t="shared" si="10"/>
        <v>0</v>
      </c>
      <c r="M42" s="79">
        <f t="shared" si="10"/>
        <v>0</v>
      </c>
      <c r="N42" s="79">
        <f t="shared" si="10"/>
        <v>0</v>
      </c>
      <c r="O42" s="79">
        <f t="shared" si="10"/>
        <v>0</v>
      </c>
      <c r="P42" s="80"/>
      <c r="Q42" s="81">
        <f t="shared" si="10"/>
        <v>0</v>
      </c>
    </row>
    <row r="43" spans="1:17" x14ac:dyDescent="0.3">
      <c r="A43" s="402" t="s">
        <v>256</v>
      </c>
      <c r="B43" s="403"/>
      <c r="C43" s="27"/>
      <c r="D43" s="76"/>
      <c r="E43" s="76"/>
      <c r="F43" s="76"/>
      <c r="G43" s="76"/>
      <c r="H43" s="76"/>
      <c r="I43" s="76"/>
      <c r="J43" s="76"/>
      <c r="K43" s="76"/>
      <c r="L43" s="76"/>
      <c r="M43" s="76"/>
      <c r="N43" s="76"/>
      <c r="O43" s="76"/>
      <c r="P43" s="36"/>
      <c r="Q43" s="77"/>
    </row>
    <row r="44" spans="1:17" ht="15" thickBot="1" x14ac:dyDescent="0.35">
      <c r="A44" s="404"/>
      <c r="B44" s="405"/>
      <c r="C44" s="83">
        <f>+'8. Start Up_Capital'!B39</f>
        <v>0</v>
      </c>
      <c r="D44" s="83">
        <f>+D42</f>
        <v>0</v>
      </c>
      <c r="E44" s="83">
        <f t="shared" ref="E44:O44" si="11">+E42</f>
        <v>0</v>
      </c>
      <c r="F44" s="83">
        <f t="shared" si="11"/>
        <v>0</v>
      </c>
      <c r="G44" s="83">
        <f t="shared" si="11"/>
        <v>0</v>
      </c>
      <c r="H44" s="83">
        <f t="shared" si="11"/>
        <v>0</v>
      </c>
      <c r="I44" s="83">
        <f t="shared" si="11"/>
        <v>0</v>
      </c>
      <c r="J44" s="83">
        <f t="shared" si="11"/>
        <v>0</v>
      </c>
      <c r="K44" s="83">
        <f t="shared" si="11"/>
        <v>0</v>
      </c>
      <c r="L44" s="83">
        <f t="shared" si="11"/>
        <v>0</v>
      </c>
      <c r="M44" s="83">
        <f t="shared" si="11"/>
        <v>0</v>
      </c>
      <c r="N44" s="83">
        <f t="shared" si="11"/>
        <v>0</v>
      </c>
      <c r="O44" s="83">
        <f t="shared" si="11"/>
        <v>0</v>
      </c>
      <c r="P44" s="82"/>
      <c r="Q44" s="89">
        <f>SUM(C44:P44)</f>
        <v>0</v>
      </c>
    </row>
    <row r="46" spans="1:17" x14ac:dyDescent="0.3">
      <c r="C46" s="13"/>
      <c r="D46" s="12"/>
      <c r="E46" s="12"/>
      <c r="F46" s="12"/>
      <c r="G46" s="12"/>
      <c r="H46" s="12"/>
      <c r="I46" s="12"/>
      <c r="J46" s="12"/>
      <c r="K46" s="12"/>
      <c r="L46" s="12"/>
      <c r="M46" s="12"/>
      <c r="N46" s="12"/>
      <c r="O46" s="12"/>
      <c r="Q46" s="90"/>
    </row>
    <row r="47" spans="1:17" x14ac:dyDescent="0.3">
      <c r="C47" s="6"/>
      <c r="D47" s="6"/>
      <c r="E47" s="6"/>
      <c r="F47" s="6"/>
      <c r="G47" s="6"/>
      <c r="H47" s="6"/>
      <c r="I47" s="6"/>
      <c r="J47" s="6"/>
      <c r="K47" s="6"/>
      <c r="L47" s="6"/>
      <c r="M47" s="6"/>
      <c r="N47" s="6"/>
      <c r="O47" s="6"/>
      <c r="Q47" s="91"/>
    </row>
    <row r="48" spans="1:17" x14ac:dyDescent="0.3">
      <c r="C48" s="6"/>
      <c r="D48" s="6"/>
    </row>
    <row r="49" spans="3:4" x14ac:dyDescent="0.3">
      <c r="C49" s="6"/>
      <c r="D49" s="6"/>
    </row>
  </sheetData>
  <sheetProtection sheet="1" objects="1" scenarios="1" selectLockedCells="1"/>
  <mergeCells count="1">
    <mergeCell ref="A43:B44"/>
  </mergeCells>
  <pageMargins left="0.25" right="0.25" top="0.75" bottom="0.75" header="0.3" footer="0.3"/>
  <pageSetup scale="4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0DCA6-6FFD-4936-B08D-C6589A9E50F9}">
  <sheetPr>
    <tabColor rgb="FFFFFF00"/>
  </sheetPr>
  <dimension ref="A1:B32"/>
  <sheetViews>
    <sheetView showGridLines="0" zoomScale="130" zoomScaleNormal="130" workbookViewId="0">
      <pane ySplit="2" topLeftCell="A3" activePane="bottomLeft" state="frozen"/>
      <selection pane="bottomLeft" activeCell="C1" sqref="C1"/>
    </sheetView>
  </sheetViews>
  <sheetFormatPr defaultColWidth="8.77734375" defaultRowHeight="14.4" x14ac:dyDescent="0.3"/>
  <cols>
    <col min="1" max="1" width="31.21875" style="95" customWidth="1"/>
    <col min="2" max="2" width="18.6640625" style="286" customWidth="1"/>
    <col min="3" max="16384" width="8.77734375" style="95"/>
  </cols>
  <sheetData>
    <row r="1" spans="1:2" x14ac:dyDescent="0.3">
      <c r="A1" s="406" t="str">
        <f>'1. Facility Info'!$B$4</f>
        <v>Your Organization's Name</v>
      </c>
      <c r="B1" s="406"/>
    </row>
    <row r="2" spans="1:2" x14ac:dyDescent="0.3">
      <c r="A2" s="406" t="str">
        <f>'Financial Summary'!A3</f>
        <v>Budget for Fiscal Year: 2021</v>
      </c>
      <c r="B2" s="406"/>
    </row>
    <row r="3" spans="1:2" x14ac:dyDescent="0.3">
      <c r="A3" s="1"/>
      <c r="B3" s="161"/>
    </row>
    <row r="4" spans="1:2" x14ac:dyDescent="0.3">
      <c r="A4" s="332" t="s">
        <v>199</v>
      </c>
      <c r="B4" s="161"/>
    </row>
    <row r="5" spans="1:2" x14ac:dyDescent="0.3">
      <c r="A5" t="s">
        <v>192</v>
      </c>
      <c r="B5" s="161">
        <f>+'2. Activity'!P8+'2. Activity'!P23+'2. Activity'!P37+'2. Activity'!P54</f>
        <v>0</v>
      </c>
    </row>
    <row r="6" spans="1:2" x14ac:dyDescent="0.3">
      <c r="A6" t="s">
        <v>293</v>
      </c>
      <c r="B6" s="161">
        <f>+'2. Activity'!P10+'2. Activity'!P9+'2. Activity'!P24+'2. Activity'!P38+'2. Activity'!P58</f>
        <v>0</v>
      </c>
    </row>
    <row r="7" spans="1:2" x14ac:dyDescent="0.3">
      <c r="A7" t="s">
        <v>193</v>
      </c>
      <c r="B7" s="161">
        <f>+'2. Activity'!P48</f>
        <v>0</v>
      </c>
    </row>
    <row r="8" spans="1:2" x14ac:dyDescent="0.3">
      <c r="A8"/>
      <c r="B8" s="161"/>
    </row>
    <row r="9" spans="1:2" x14ac:dyDescent="0.3">
      <c r="A9" t="s">
        <v>194</v>
      </c>
      <c r="B9" s="161">
        <f>+'4. Public Clinic'!P8</f>
        <v>0</v>
      </c>
    </row>
    <row r="10" spans="1:2" x14ac:dyDescent="0.3">
      <c r="A10" t="s">
        <v>116</v>
      </c>
      <c r="B10" s="161">
        <f>+'2. Activity'!P17+'2. Activity'!P31+'2. Activity'!P45+'2. Activity'!P50+'2. Activity'!P67</f>
        <v>0</v>
      </c>
    </row>
    <row r="11" spans="1:2" x14ac:dyDescent="0.3">
      <c r="A11"/>
      <c r="B11" s="161"/>
    </row>
    <row r="12" spans="1:2" x14ac:dyDescent="0.3">
      <c r="A12" s="332" t="s">
        <v>196</v>
      </c>
      <c r="B12" s="161"/>
    </row>
    <row r="13" spans="1:2" x14ac:dyDescent="0.3">
      <c r="A13" t="s">
        <v>195</v>
      </c>
      <c r="B13" s="161">
        <f>AVERAGE('5. Compensation'!G35:R35)</f>
        <v>0</v>
      </c>
    </row>
    <row r="14" spans="1:2" ht="10.8" customHeight="1" x14ac:dyDescent="0.3">
      <c r="A14" s="332"/>
      <c r="B14" s="161"/>
    </row>
    <row r="15" spans="1:2" x14ac:dyDescent="0.3">
      <c r="A15" t="s">
        <v>328</v>
      </c>
      <c r="B15" s="161">
        <f>+'8. Start Up_Capital'!B39</f>
        <v>0</v>
      </c>
    </row>
    <row r="16" spans="1:2" x14ac:dyDescent="0.3">
      <c r="A16"/>
      <c r="B16" s="161"/>
    </row>
    <row r="17" spans="1:2" x14ac:dyDescent="0.3">
      <c r="A17" t="s">
        <v>197</v>
      </c>
      <c r="B17" s="166">
        <f>+'Financial Summary'!Q13</f>
        <v>0</v>
      </c>
    </row>
    <row r="18" spans="1:2" ht="4.2" customHeight="1" x14ac:dyDescent="0.3">
      <c r="A18"/>
      <c r="B18" s="166"/>
    </row>
    <row r="19" spans="1:2" x14ac:dyDescent="0.3">
      <c r="A19" t="s">
        <v>58</v>
      </c>
      <c r="B19" s="166">
        <f>+'Financial Summary'!Q21</f>
        <v>0</v>
      </c>
    </row>
    <row r="20" spans="1:2" x14ac:dyDescent="0.3">
      <c r="A20" t="s">
        <v>198</v>
      </c>
      <c r="B20" s="166">
        <f>+'Financial Summary'!Q34</f>
        <v>0</v>
      </c>
    </row>
    <row r="21" spans="1:2" x14ac:dyDescent="0.3">
      <c r="A21" t="s">
        <v>17</v>
      </c>
      <c r="B21" s="328">
        <f>+B19+B20</f>
        <v>0</v>
      </c>
    </row>
    <row r="22" spans="1:2" ht="4.5" customHeight="1" x14ac:dyDescent="0.3">
      <c r="A22"/>
      <c r="B22" s="166"/>
    </row>
    <row r="23" spans="1:2" ht="15" thickBot="1" x14ac:dyDescent="0.35">
      <c r="A23" t="s">
        <v>200</v>
      </c>
      <c r="B23" s="333">
        <f>+B17-B21</f>
        <v>0</v>
      </c>
    </row>
    <row r="24" spans="1:2" ht="7.95" customHeight="1" x14ac:dyDescent="0.3">
      <c r="A24"/>
      <c r="B24" s="166"/>
    </row>
    <row r="25" spans="1:2" x14ac:dyDescent="0.3">
      <c r="A25" t="s">
        <v>249</v>
      </c>
      <c r="B25" s="166">
        <f>+'Financial Summary'!Q42</f>
        <v>0</v>
      </c>
    </row>
    <row r="26" spans="1:2" x14ac:dyDescent="0.3">
      <c r="B26" s="144"/>
    </row>
    <row r="27" spans="1:2" x14ac:dyDescent="0.3">
      <c r="B27" s="144"/>
    </row>
    <row r="28" spans="1:2" x14ac:dyDescent="0.3">
      <c r="B28" s="144"/>
    </row>
    <row r="29" spans="1:2" x14ac:dyDescent="0.3">
      <c r="B29" s="144"/>
    </row>
    <row r="30" spans="1:2" x14ac:dyDescent="0.3">
      <c r="B30" s="144"/>
    </row>
    <row r="31" spans="1:2" x14ac:dyDescent="0.3">
      <c r="B31" s="144"/>
    </row>
    <row r="32" spans="1:2" x14ac:dyDescent="0.3">
      <c r="B32" s="144"/>
    </row>
  </sheetData>
  <sheetProtection sheet="1" objects="1" scenarios="1" selectLockedCells="1"/>
  <mergeCells count="2">
    <mergeCell ref="A1:B1"/>
    <mergeCell ref="A2:B2"/>
  </mergeCells>
  <printOptions horizontalCentered="1"/>
  <pageMargins left="0.7" right="0.7" top="0.75" bottom="0.75" header="0.3" footer="0.3"/>
  <pageSetup scale="12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4BC1D-CA2D-426E-AB33-5D71A74FCC55}">
  <sheetPr>
    <tabColor rgb="FFFFC000"/>
  </sheetPr>
  <dimension ref="A2:K26"/>
  <sheetViews>
    <sheetView showGridLines="0" zoomScale="130" zoomScaleNormal="130" workbookViewId="0">
      <selection activeCell="B5" sqref="B5"/>
    </sheetView>
  </sheetViews>
  <sheetFormatPr defaultRowHeight="14.4" x14ac:dyDescent="0.3"/>
  <cols>
    <col min="1" max="1" width="24.77734375" customWidth="1"/>
    <col min="2" max="2" width="35.6640625" customWidth="1"/>
    <col min="6" max="6" width="10.5546875" bestFit="1" customWidth="1"/>
  </cols>
  <sheetData>
    <row r="2" spans="1:11" x14ac:dyDescent="0.3">
      <c r="B2" s="2" t="s">
        <v>252</v>
      </c>
    </row>
    <row r="4" spans="1:11" x14ac:dyDescent="0.3">
      <c r="A4" t="s">
        <v>253</v>
      </c>
      <c r="B4" s="93" t="s">
        <v>327</v>
      </c>
    </row>
    <row r="5" spans="1:11" x14ac:dyDescent="0.3">
      <c r="A5" t="s">
        <v>311</v>
      </c>
      <c r="B5" s="93">
        <v>2021</v>
      </c>
    </row>
    <row r="7" spans="1:11" x14ac:dyDescent="0.3">
      <c r="A7" t="s">
        <v>308</v>
      </c>
      <c r="B7" s="359">
        <v>43831</v>
      </c>
      <c r="F7" s="373"/>
      <c r="G7" s="373"/>
    </row>
    <row r="8" spans="1:11" x14ac:dyDescent="0.3">
      <c r="F8" s="374">
        <f>EOMONTH(B7,-1)</f>
        <v>43830</v>
      </c>
      <c r="G8" s="373"/>
    </row>
    <row r="9" spans="1:11" x14ac:dyDescent="0.3">
      <c r="F9" s="374">
        <f>B7</f>
        <v>43831</v>
      </c>
      <c r="G9" s="373" t="str">
        <f>TEXT(F9,"mmm")</f>
        <v>Jan</v>
      </c>
      <c r="H9" s="363"/>
      <c r="I9" s="363"/>
      <c r="J9" s="363"/>
      <c r="K9" s="363"/>
    </row>
    <row r="10" spans="1:11" x14ac:dyDescent="0.3">
      <c r="F10" s="374">
        <f>EOMONTH(B7,0)+1</f>
        <v>43862</v>
      </c>
      <c r="G10" s="373" t="str">
        <f t="shared" ref="G10:G20" si="0">TEXT(F10,"mmm")</f>
        <v>Feb</v>
      </c>
      <c r="H10" s="363"/>
      <c r="I10" s="363"/>
      <c r="J10" s="363"/>
      <c r="K10" s="363"/>
    </row>
    <row r="11" spans="1:11" x14ac:dyDescent="0.3">
      <c r="F11" s="374">
        <f t="shared" ref="F11:F20" si="1">EOMONTH(F10,0)+1</f>
        <v>43891</v>
      </c>
      <c r="G11" s="373" t="str">
        <f t="shared" si="0"/>
        <v>Mar</v>
      </c>
      <c r="H11" s="363"/>
      <c r="I11" s="363"/>
      <c r="J11" s="363"/>
      <c r="K11" s="363"/>
    </row>
    <row r="12" spans="1:11" x14ac:dyDescent="0.3">
      <c r="F12" s="374">
        <f t="shared" si="1"/>
        <v>43922</v>
      </c>
      <c r="G12" s="373" t="str">
        <f t="shared" si="0"/>
        <v>Apr</v>
      </c>
      <c r="H12" s="363"/>
      <c r="I12" s="363"/>
      <c r="J12" s="363"/>
      <c r="K12" s="363"/>
    </row>
    <row r="13" spans="1:11" x14ac:dyDescent="0.3">
      <c r="F13" s="374">
        <f t="shared" si="1"/>
        <v>43952</v>
      </c>
      <c r="G13" s="373" t="str">
        <f t="shared" si="0"/>
        <v>May</v>
      </c>
      <c r="H13" s="363"/>
      <c r="I13" s="363"/>
      <c r="J13" s="363"/>
      <c r="K13" s="363"/>
    </row>
    <row r="14" spans="1:11" x14ac:dyDescent="0.3">
      <c r="F14" s="374">
        <f t="shared" si="1"/>
        <v>43983</v>
      </c>
      <c r="G14" s="373" t="str">
        <f t="shared" si="0"/>
        <v>Jun</v>
      </c>
      <c r="H14" s="363"/>
      <c r="I14" s="363"/>
      <c r="J14" s="363"/>
      <c r="K14" s="363"/>
    </row>
    <row r="15" spans="1:11" x14ac:dyDescent="0.3">
      <c r="F15" s="374">
        <f t="shared" si="1"/>
        <v>44013</v>
      </c>
      <c r="G15" s="373" t="str">
        <f t="shared" si="0"/>
        <v>Jul</v>
      </c>
      <c r="H15" s="363"/>
      <c r="I15" s="363"/>
      <c r="J15" s="363"/>
      <c r="K15" s="363"/>
    </row>
    <row r="16" spans="1:11" x14ac:dyDescent="0.3">
      <c r="F16" s="374">
        <f t="shared" si="1"/>
        <v>44044</v>
      </c>
      <c r="G16" s="373" t="str">
        <f t="shared" si="0"/>
        <v>Aug</v>
      </c>
      <c r="H16" s="363"/>
      <c r="I16" s="363"/>
      <c r="J16" s="363"/>
      <c r="K16" s="363"/>
    </row>
    <row r="17" spans="6:11" x14ac:dyDescent="0.3">
      <c r="F17" s="374">
        <f t="shared" si="1"/>
        <v>44075</v>
      </c>
      <c r="G17" s="373" t="str">
        <f t="shared" si="0"/>
        <v>Sep</v>
      </c>
      <c r="H17" s="363"/>
      <c r="I17" s="363"/>
      <c r="J17" s="363"/>
      <c r="K17" s="363"/>
    </row>
    <row r="18" spans="6:11" x14ac:dyDescent="0.3">
      <c r="F18" s="374">
        <f t="shared" si="1"/>
        <v>44105</v>
      </c>
      <c r="G18" s="373" t="str">
        <f t="shared" si="0"/>
        <v>Oct</v>
      </c>
      <c r="H18" s="363"/>
      <c r="I18" s="363"/>
      <c r="J18" s="363"/>
      <c r="K18" s="363"/>
    </row>
    <row r="19" spans="6:11" x14ac:dyDescent="0.3">
      <c r="F19" s="374">
        <f t="shared" si="1"/>
        <v>44136</v>
      </c>
      <c r="G19" s="373" t="str">
        <f t="shared" si="0"/>
        <v>Nov</v>
      </c>
      <c r="H19" s="363"/>
      <c r="I19" s="363"/>
      <c r="J19" s="363"/>
      <c r="K19" s="363"/>
    </row>
    <row r="20" spans="6:11" x14ac:dyDescent="0.3">
      <c r="F20" s="374">
        <f t="shared" si="1"/>
        <v>44166</v>
      </c>
      <c r="G20" s="373" t="str">
        <f t="shared" si="0"/>
        <v>Dec</v>
      </c>
      <c r="H20" s="363"/>
      <c r="I20" s="363"/>
      <c r="J20" s="363"/>
      <c r="K20" s="363"/>
    </row>
    <row r="21" spans="6:11" x14ac:dyDescent="0.3">
      <c r="F21" s="362"/>
      <c r="G21" s="363"/>
      <c r="H21" s="363"/>
      <c r="I21" s="363"/>
      <c r="J21" s="363"/>
      <c r="K21" s="363"/>
    </row>
    <row r="22" spans="6:11" x14ac:dyDescent="0.3">
      <c r="G22" s="363"/>
      <c r="H22" s="363"/>
      <c r="I22" s="363"/>
      <c r="J22" s="363"/>
      <c r="K22" s="363"/>
    </row>
    <row r="23" spans="6:11" x14ac:dyDescent="0.3">
      <c r="G23" s="363"/>
      <c r="H23" s="363"/>
      <c r="I23" s="363"/>
      <c r="J23" s="363"/>
      <c r="K23" s="363"/>
    </row>
    <row r="24" spans="6:11" x14ac:dyDescent="0.3">
      <c r="G24" s="363"/>
      <c r="H24" s="363"/>
      <c r="I24" s="363"/>
      <c r="J24" s="363"/>
      <c r="K24" s="363"/>
    </row>
    <row r="25" spans="6:11" x14ac:dyDescent="0.3">
      <c r="G25" s="363"/>
      <c r="H25" s="363"/>
      <c r="I25" s="363"/>
      <c r="J25" s="363"/>
      <c r="K25" s="363"/>
    </row>
    <row r="26" spans="6:11" x14ac:dyDescent="0.3">
      <c r="G26" s="363"/>
      <c r="H26" s="363"/>
      <c r="I26" s="363"/>
      <c r="J26" s="363"/>
      <c r="K26" s="363"/>
    </row>
  </sheetData>
  <sheetProtection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P100"/>
  <sheetViews>
    <sheetView zoomScaleNormal="100" workbookViewId="0">
      <pane xSplit="2" ySplit="3" topLeftCell="C4" activePane="bottomRight" state="frozen"/>
      <selection pane="topRight" activeCell="C1" sqref="C1"/>
      <selection pane="bottomLeft" activeCell="A4" sqref="A4"/>
      <selection pane="bottomRight" activeCell="C4" sqref="C4"/>
    </sheetView>
  </sheetViews>
  <sheetFormatPr defaultColWidth="9.109375" defaultRowHeight="14.4" x14ac:dyDescent="0.3"/>
  <cols>
    <col min="1" max="1" width="3.5546875" style="105" customWidth="1"/>
    <col min="2" max="2" width="37" customWidth="1"/>
    <col min="3" max="14" width="9.109375" style="116"/>
    <col min="15" max="15" width="0.77734375" style="116" customWidth="1"/>
    <col min="16" max="16" width="11.109375" style="117" customWidth="1"/>
    <col min="17" max="16384" width="9.109375" style="95"/>
  </cols>
  <sheetData>
    <row r="1" spans="1:16" customFormat="1" ht="15" thickBot="1" x14ac:dyDescent="0.35">
      <c r="A1" s="118" t="s">
        <v>61</v>
      </c>
      <c r="B1" s="119"/>
      <c r="C1" s="393" t="str">
        <f>'Financial Summary'!$A$2</f>
        <v>Monthly Operating Budget</v>
      </c>
      <c r="D1" s="393"/>
      <c r="E1" s="393"/>
      <c r="F1" s="393"/>
      <c r="G1" s="393"/>
      <c r="H1" s="393"/>
      <c r="I1" s="393"/>
      <c r="J1" s="393"/>
      <c r="K1" s="393"/>
      <c r="L1" s="393"/>
      <c r="M1" s="393"/>
      <c r="N1" s="393"/>
      <c r="O1" s="393"/>
      <c r="P1" s="394"/>
    </row>
    <row r="2" spans="1:16" customFormat="1" ht="15" thickBot="1" x14ac:dyDescent="0.35">
      <c r="A2" s="120" t="s">
        <v>27</v>
      </c>
      <c r="B2" s="121"/>
      <c r="C2" s="122" t="str">
        <f>'1. Facility Info'!G9</f>
        <v>Jan</v>
      </c>
      <c r="D2" s="122" t="str">
        <f>'1. Facility Info'!G10</f>
        <v>Feb</v>
      </c>
      <c r="E2" s="122" t="str">
        <f>'1. Facility Info'!G11</f>
        <v>Mar</v>
      </c>
      <c r="F2" s="122" t="str">
        <f>'1. Facility Info'!G12</f>
        <v>Apr</v>
      </c>
      <c r="G2" s="122" t="str">
        <f>'1. Facility Info'!G13</f>
        <v>May</v>
      </c>
      <c r="H2" s="122" t="str">
        <f>'1. Facility Info'!G14</f>
        <v>Jun</v>
      </c>
      <c r="I2" s="122" t="str">
        <f>'1. Facility Info'!G15</f>
        <v>Jul</v>
      </c>
      <c r="J2" s="122" t="str">
        <f>'1. Facility Info'!G16</f>
        <v>Aug</v>
      </c>
      <c r="K2" s="122" t="str">
        <f>'1. Facility Info'!G17</f>
        <v>Sep</v>
      </c>
      <c r="L2" s="122" t="str">
        <f>'1. Facility Info'!G18</f>
        <v>Oct</v>
      </c>
      <c r="M2" s="122" t="str">
        <f>'1. Facility Info'!G19</f>
        <v>Nov</v>
      </c>
      <c r="N2" s="122" t="str">
        <f>'1. Facility Info'!G20</f>
        <v>Dec</v>
      </c>
      <c r="O2" s="122"/>
      <c r="P2" s="123" t="s">
        <v>0</v>
      </c>
    </row>
    <row r="3" spans="1:16" customFormat="1" ht="15" thickBot="1" x14ac:dyDescent="0.35">
      <c r="A3" s="124"/>
      <c r="B3" t="s">
        <v>125</v>
      </c>
      <c r="C3" s="16">
        <v>31</v>
      </c>
      <c r="D3" s="16">
        <f>IF(OR('1. Facility Info'!$B$5=2020,'1. Facility Info'!$B$5=2024,'1. Facility Info'!$B$5=2028),29,28)</f>
        <v>28</v>
      </c>
      <c r="E3" s="16">
        <v>31</v>
      </c>
      <c r="F3" s="16">
        <v>30</v>
      </c>
      <c r="G3" s="16">
        <v>31</v>
      </c>
      <c r="H3" s="16">
        <v>30</v>
      </c>
      <c r="I3" s="16">
        <v>31</v>
      </c>
      <c r="J3" s="16">
        <v>31</v>
      </c>
      <c r="K3" s="16">
        <v>30</v>
      </c>
      <c r="L3" s="16">
        <v>31</v>
      </c>
      <c r="M3" s="16">
        <v>30</v>
      </c>
      <c r="N3" s="16">
        <v>31</v>
      </c>
      <c r="O3" s="16"/>
      <c r="P3" s="125">
        <f>SUM(C3:N3)</f>
        <v>365</v>
      </c>
    </row>
    <row r="4" spans="1:16" x14ac:dyDescent="0.3">
      <c r="A4" s="101" t="s">
        <v>29</v>
      </c>
      <c r="B4" s="364"/>
      <c r="C4" s="102"/>
      <c r="D4" s="102"/>
      <c r="E4" s="102"/>
      <c r="F4" s="102"/>
      <c r="G4" s="102"/>
      <c r="H4" s="102"/>
      <c r="I4" s="102"/>
      <c r="J4" s="102"/>
      <c r="K4" s="102"/>
      <c r="L4" s="102"/>
      <c r="M4" s="102"/>
      <c r="N4" s="102"/>
      <c r="O4" s="350"/>
      <c r="P4" s="141"/>
    </row>
    <row r="5" spans="1:16" x14ac:dyDescent="0.3">
      <c r="A5" s="103"/>
      <c r="B5" t="s">
        <v>154</v>
      </c>
      <c r="C5" s="104"/>
      <c r="D5" s="104">
        <f t="shared" ref="D5:N5" si="0">C5</f>
        <v>0</v>
      </c>
      <c r="E5" s="104">
        <f t="shared" si="0"/>
        <v>0</v>
      </c>
      <c r="F5" s="104">
        <f t="shared" si="0"/>
        <v>0</v>
      </c>
      <c r="G5" s="104">
        <f t="shared" si="0"/>
        <v>0</v>
      </c>
      <c r="H5" s="104">
        <f t="shared" si="0"/>
        <v>0</v>
      </c>
      <c r="I5" s="104">
        <f t="shared" si="0"/>
        <v>0</v>
      </c>
      <c r="J5" s="104">
        <f t="shared" si="0"/>
        <v>0</v>
      </c>
      <c r="K5" s="104">
        <f t="shared" si="0"/>
        <v>0</v>
      </c>
      <c r="L5" s="104">
        <f t="shared" si="0"/>
        <v>0</v>
      </c>
      <c r="M5" s="104">
        <f t="shared" si="0"/>
        <v>0</v>
      </c>
      <c r="N5" s="104">
        <f t="shared" si="0"/>
        <v>0</v>
      </c>
      <c r="O5" s="351"/>
      <c r="P5" s="125"/>
    </row>
    <row r="6" spans="1:16" x14ac:dyDescent="0.3">
      <c r="A6" s="103"/>
      <c r="B6" s="1"/>
      <c r="C6" s="106"/>
      <c r="D6" s="106"/>
      <c r="E6" s="106"/>
      <c r="F6" s="106"/>
      <c r="G6" s="106"/>
      <c r="H6" s="106"/>
      <c r="I6" s="106"/>
      <c r="J6" s="106"/>
      <c r="K6" s="106"/>
      <c r="L6" s="106"/>
      <c r="M6" s="106"/>
      <c r="N6" s="106"/>
      <c r="O6" s="129"/>
      <c r="P6" s="125"/>
    </row>
    <row r="7" spans="1:16" s="107" customFormat="1" x14ac:dyDescent="0.3">
      <c r="A7" s="99"/>
      <c r="B7" s="126" t="str">
        <f>_xlfn.CONCAT("Starting # of Dogs as of ",TEXT('1. Facility Info'!F8,"m/d/y"))</f>
        <v>Starting # of Dogs as of 12/31/19</v>
      </c>
      <c r="C7" s="108"/>
      <c r="D7" s="109"/>
      <c r="E7" s="109"/>
      <c r="F7" s="109"/>
      <c r="G7" s="109"/>
      <c r="H7" s="109"/>
      <c r="I7" s="109"/>
      <c r="J7" s="109"/>
      <c r="K7" s="109"/>
      <c r="L7" s="109"/>
      <c r="M7" s="109"/>
      <c r="N7" s="109"/>
      <c r="O7" s="127"/>
      <c r="P7" s="128"/>
    </row>
    <row r="8" spans="1:16" x14ac:dyDescent="0.3">
      <c r="A8" s="103"/>
      <c r="B8" t="s">
        <v>157</v>
      </c>
      <c r="C8" s="110"/>
      <c r="D8" s="110"/>
      <c r="E8" s="110"/>
      <c r="F8" s="110"/>
      <c r="G8" s="110"/>
      <c r="H8" s="110"/>
      <c r="I8" s="110"/>
      <c r="J8" s="110"/>
      <c r="K8" s="110"/>
      <c r="L8" s="110"/>
      <c r="M8" s="110"/>
      <c r="N8" s="110"/>
      <c r="O8" s="352"/>
      <c r="P8" s="125">
        <f>SUM(C8:N8)</f>
        <v>0</v>
      </c>
    </row>
    <row r="9" spans="1:16" ht="15" customHeight="1" x14ac:dyDescent="0.3">
      <c r="A9" s="103"/>
      <c r="B9" t="s">
        <v>158</v>
      </c>
      <c r="C9" s="110"/>
      <c r="D9" s="110"/>
      <c r="E9" s="110"/>
      <c r="F9" s="110"/>
      <c r="G9" s="110"/>
      <c r="H9" s="110"/>
      <c r="I9" s="110"/>
      <c r="J9" s="110"/>
      <c r="K9" s="110"/>
      <c r="L9" s="110"/>
      <c r="M9" s="110"/>
      <c r="N9" s="110"/>
      <c r="O9" s="352"/>
      <c r="P9" s="125">
        <f>SUM(C9:N9)</f>
        <v>0</v>
      </c>
    </row>
    <row r="10" spans="1:16" x14ac:dyDescent="0.3">
      <c r="A10" s="103"/>
      <c r="B10" t="s">
        <v>159</v>
      </c>
      <c r="C10" s="110"/>
      <c r="D10" s="110"/>
      <c r="E10" s="110"/>
      <c r="F10" s="110"/>
      <c r="G10" s="110"/>
      <c r="H10" s="110"/>
      <c r="I10" s="110"/>
      <c r="J10" s="110"/>
      <c r="K10" s="110"/>
      <c r="L10" s="110"/>
      <c r="M10" s="110"/>
      <c r="N10" s="110"/>
      <c r="O10" s="352"/>
      <c r="P10" s="125">
        <f>SUM(C10:N10)</f>
        <v>0</v>
      </c>
    </row>
    <row r="11" spans="1:16" s="126" customFormat="1" x14ac:dyDescent="0.3">
      <c r="A11" s="124"/>
      <c r="B11" s="126" t="s">
        <v>183</v>
      </c>
      <c r="C11" s="127">
        <f>+C8-C9-C10+C7</f>
        <v>0</v>
      </c>
      <c r="D11" s="127">
        <f>+D8-D9-D10+C11</f>
        <v>0</v>
      </c>
      <c r="E11" s="127">
        <f t="shared" ref="E11:N11" si="1">+E8-E9-E10+D11</f>
        <v>0</v>
      </c>
      <c r="F11" s="127">
        <f t="shared" si="1"/>
        <v>0</v>
      </c>
      <c r="G11" s="127">
        <f t="shared" si="1"/>
        <v>0</v>
      </c>
      <c r="H11" s="127">
        <f t="shared" si="1"/>
        <v>0</v>
      </c>
      <c r="I11" s="127">
        <f t="shared" si="1"/>
        <v>0</v>
      </c>
      <c r="J11" s="127">
        <f t="shared" si="1"/>
        <v>0</v>
      </c>
      <c r="K11" s="127">
        <f t="shared" si="1"/>
        <v>0</v>
      </c>
      <c r="L11" s="127">
        <f t="shared" si="1"/>
        <v>0</v>
      </c>
      <c r="M11" s="127">
        <f t="shared" si="1"/>
        <v>0</v>
      </c>
      <c r="N11" s="127">
        <f t="shared" si="1"/>
        <v>0</v>
      </c>
      <c r="O11" s="127"/>
      <c r="P11" s="128"/>
    </row>
    <row r="12" spans="1:16" customFormat="1" x14ac:dyDescent="0.3">
      <c r="A12" s="17"/>
      <c r="C12" s="129"/>
      <c r="D12" s="129"/>
      <c r="E12" s="129"/>
      <c r="F12" s="129"/>
      <c r="G12" s="129"/>
      <c r="H12" s="129"/>
      <c r="I12" s="129"/>
      <c r="J12" s="129"/>
      <c r="K12" s="129"/>
      <c r="L12" s="129"/>
      <c r="M12" s="129"/>
      <c r="N12" s="129"/>
      <c r="O12" s="129"/>
      <c r="P12" s="125"/>
    </row>
    <row r="13" spans="1:16" customFormat="1" x14ac:dyDescent="0.3">
      <c r="A13" s="17"/>
      <c r="B13" s="1" t="s">
        <v>184</v>
      </c>
      <c r="C13" s="92">
        <f t="shared" ref="C13:N13" si="2">ROUND(C10/C$3*C5,0)</f>
        <v>0</v>
      </c>
      <c r="D13" s="92">
        <f t="shared" si="2"/>
        <v>0</v>
      </c>
      <c r="E13" s="92">
        <f t="shared" si="2"/>
        <v>0</v>
      </c>
      <c r="F13" s="92">
        <f t="shared" si="2"/>
        <v>0</v>
      </c>
      <c r="G13" s="92">
        <f t="shared" si="2"/>
        <v>0</v>
      </c>
      <c r="H13" s="92">
        <f t="shared" si="2"/>
        <v>0</v>
      </c>
      <c r="I13" s="92">
        <f t="shared" si="2"/>
        <v>0</v>
      </c>
      <c r="J13" s="92">
        <f t="shared" si="2"/>
        <v>0</v>
      </c>
      <c r="K13" s="92">
        <f t="shared" si="2"/>
        <v>0</v>
      </c>
      <c r="L13" s="92">
        <f t="shared" si="2"/>
        <v>0</v>
      </c>
      <c r="M13" s="92">
        <f t="shared" si="2"/>
        <v>0</v>
      </c>
      <c r="N13" s="92">
        <f t="shared" si="2"/>
        <v>0</v>
      </c>
      <c r="O13" s="129"/>
      <c r="P13" s="125"/>
    </row>
    <row r="14" spans="1:16" customFormat="1" ht="15" customHeight="1" x14ac:dyDescent="0.3">
      <c r="A14" s="17"/>
      <c r="B14" s="1" t="s">
        <v>185</v>
      </c>
      <c r="C14" s="92">
        <f t="shared" ref="C14:N14" si="3">(C8/C3)*C5</f>
        <v>0</v>
      </c>
      <c r="D14" s="92">
        <f t="shared" si="3"/>
        <v>0</v>
      </c>
      <c r="E14" s="92">
        <f t="shared" si="3"/>
        <v>0</v>
      </c>
      <c r="F14" s="92">
        <f t="shared" si="3"/>
        <v>0</v>
      </c>
      <c r="G14" s="92">
        <f t="shared" si="3"/>
        <v>0</v>
      </c>
      <c r="H14" s="92">
        <f t="shared" si="3"/>
        <v>0</v>
      </c>
      <c r="I14" s="92">
        <f t="shared" si="3"/>
        <v>0</v>
      </c>
      <c r="J14" s="92">
        <f t="shared" si="3"/>
        <v>0</v>
      </c>
      <c r="K14" s="92">
        <f t="shared" si="3"/>
        <v>0</v>
      </c>
      <c r="L14" s="92">
        <f t="shared" si="3"/>
        <v>0</v>
      </c>
      <c r="M14" s="92">
        <f t="shared" si="3"/>
        <v>0</v>
      </c>
      <c r="N14" s="92">
        <f t="shared" si="3"/>
        <v>0</v>
      </c>
      <c r="O14" s="130"/>
      <c r="P14" s="128"/>
    </row>
    <row r="15" spans="1:16" customFormat="1" x14ac:dyDescent="0.3">
      <c r="A15" s="17"/>
      <c r="B15" s="1"/>
      <c r="C15" s="129"/>
      <c r="D15" s="129"/>
      <c r="E15" s="129"/>
      <c r="F15" s="129"/>
      <c r="G15" s="129"/>
      <c r="H15" s="129"/>
      <c r="I15" s="129"/>
      <c r="J15" s="129"/>
      <c r="K15" s="129"/>
      <c r="L15" s="129"/>
      <c r="M15" s="129"/>
      <c r="N15" s="129"/>
      <c r="O15" s="129"/>
      <c r="P15" s="125"/>
    </row>
    <row r="16" spans="1:16" x14ac:dyDescent="0.3">
      <c r="A16" s="103"/>
      <c r="B16" t="s">
        <v>139</v>
      </c>
      <c r="C16" s="111">
        <v>1</v>
      </c>
      <c r="D16" s="111">
        <f>C16</f>
        <v>1</v>
      </c>
      <c r="E16" s="111">
        <f t="shared" ref="E16:N16" si="4">D16</f>
        <v>1</v>
      </c>
      <c r="F16" s="111">
        <f t="shared" si="4"/>
        <v>1</v>
      </c>
      <c r="G16" s="111">
        <f t="shared" si="4"/>
        <v>1</v>
      </c>
      <c r="H16" s="111">
        <f t="shared" si="4"/>
        <v>1</v>
      </c>
      <c r="I16" s="111">
        <f t="shared" si="4"/>
        <v>1</v>
      </c>
      <c r="J16" s="111">
        <f t="shared" si="4"/>
        <v>1</v>
      </c>
      <c r="K16" s="111">
        <f t="shared" si="4"/>
        <v>1</v>
      </c>
      <c r="L16" s="111">
        <f t="shared" si="4"/>
        <v>1</v>
      </c>
      <c r="M16" s="111">
        <f t="shared" si="4"/>
        <v>1</v>
      </c>
      <c r="N16" s="111">
        <f t="shared" si="4"/>
        <v>1</v>
      </c>
      <c r="O16" s="353"/>
      <c r="P16" s="142"/>
    </row>
    <row r="17" spans="1:16" customFormat="1" ht="15" thickBot="1" x14ac:dyDescent="0.35">
      <c r="A17" s="131"/>
      <c r="B17" s="132" t="s">
        <v>30</v>
      </c>
      <c r="C17" s="133">
        <f t="shared" ref="C17:N17" si="5">C16*C8</f>
        <v>0</v>
      </c>
      <c r="D17" s="133">
        <f t="shared" si="5"/>
        <v>0</v>
      </c>
      <c r="E17" s="133">
        <f t="shared" si="5"/>
        <v>0</v>
      </c>
      <c r="F17" s="133">
        <f t="shared" si="5"/>
        <v>0</v>
      </c>
      <c r="G17" s="133">
        <f t="shared" si="5"/>
        <v>0</v>
      </c>
      <c r="H17" s="133">
        <f t="shared" si="5"/>
        <v>0</v>
      </c>
      <c r="I17" s="133">
        <f t="shared" si="5"/>
        <v>0</v>
      </c>
      <c r="J17" s="133">
        <f t="shared" si="5"/>
        <v>0</v>
      </c>
      <c r="K17" s="133">
        <f t="shared" si="5"/>
        <v>0</v>
      </c>
      <c r="L17" s="133">
        <f t="shared" si="5"/>
        <v>0</v>
      </c>
      <c r="M17" s="133">
        <f t="shared" si="5"/>
        <v>0</v>
      </c>
      <c r="N17" s="133">
        <f t="shared" si="5"/>
        <v>0</v>
      </c>
      <c r="O17" s="133"/>
      <c r="P17" s="134">
        <f>SUM(C17:N17)</f>
        <v>0</v>
      </c>
    </row>
    <row r="18" spans="1:16" ht="15" thickBot="1" x14ac:dyDescent="0.35">
      <c r="A18" s="103"/>
      <c r="C18" s="106"/>
      <c r="D18" s="106"/>
      <c r="E18" s="106"/>
      <c r="F18" s="106"/>
      <c r="G18" s="106"/>
      <c r="H18" s="106"/>
      <c r="I18" s="106"/>
      <c r="J18" s="106"/>
      <c r="K18" s="106"/>
      <c r="L18" s="106"/>
      <c r="M18" s="106"/>
      <c r="N18" s="106"/>
      <c r="O18" s="129"/>
      <c r="P18" s="125"/>
    </row>
    <row r="19" spans="1:16" x14ac:dyDescent="0.3">
      <c r="A19" s="101" t="s">
        <v>160</v>
      </c>
      <c r="B19" s="364"/>
      <c r="C19" s="102"/>
      <c r="D19" s="102"/>
      <c r="E19" s="102"/>
      <c r="F19" s="102"/>
      <c r="G19" s="102"/>
      <c r="H19" s="102"/>
      <c r="I19" s="102"/>
      <c r="J19" s="102"/>
      <c r="K19" s="102"/>
      <c r="L19" s="102"/>
      <c r="M19" s="102"/>
      <c r="N19" s="102"/>
      <c r="O19" s="350"/>
      <c r="P19" s="141"/>
    </row>
    <row r="20" spans="1:16" x14ac:dyDescent="0.3">
      <c r="A20" s="103"/>
      <c r="B20" t="s">
        <v>154</v>
      </c>
      <c r="C20" s="104"/>
      <c r="D20" s="104">
        <f>C20</f>
        <v>0</v>
      </c>
      <c r="E20" s="104">
        <f t="shared" ref="E20:N20" si="6">D20</f>
        <v>0</v>
      </c>
      <c r="F20" s="104">
        <f t="shared" si="6"/>
        <v>0</v>
      </c>
      <c r="G20" s="104">
        <f t="shared" si="6"/>
        <v>0</v>
      </c>
      <c r="H20" s="104">
        <f t="shared" si="6"/>
        <v>0</v>
      </c>
      <c r="I20" s="104">
        <f t="shared" si="6"/>
        <v>0</v>
      </c>
      <c r="J20" s="104">
        <f t="shared" si="6"/>
        <v>0</v>
      </c>
      <c r="K20" s="104">
        <f t="shared" si="6"/>
        <v>0</v>
      </c>
      <c r="L20" s="104">
        <f t="shared" si="6"/>
        <v>0</v>
      </c>
      <c r="M20" s="104">
        <f t="shared" si="6"/>
        <v>0</v>
      </c>
      <c r="N20" s="104">
        <f t="shared" si="6"/>
        <v>0</v>
      </c>
      <c r="O20" s="351"/>
      <c r="P20" s="125"/>
    </row>
    <row r="21" spans="1:16" x14ac:dyDescent="0.3">
      <c r="A21" s="103"/>
      <c r="C21" s="113"/>
      <c r="D21" s="113"/>
      <c r="E21" s="113"/>
      <c r="F21" s="113"/>
      <c r="G21" s="113"/>
      <c r="H21" s="113"/>
      <c r="I21" s="113"/>
      <c r="J21" s="113"/>
      <c r="K21" s="113"/>
      <c r="L21" s="113"/>
      <c r="M21" s="113"/>
      <c r="N21" s="113"/>
      <c r="O21" s="354"/>
      <c r="P21" s="125"/>
    </row>
    <row r="22" spans="1:16" s="107" customFormat="1" x14ac:dyDescent="0.3">
      <c r="A22" s="99"/>
      <c r="B22" s="126" t="str">
        <f>_xlfn.CONCAT("Starting # of Cats as of ",TEXT('1. Facility Info'!F8,"m/d/y"))</f>
        <v>Starting # of Cats as of 12/31/19</v>
      </c>
      <c r="C22" s="108"/>
      <c r="D22" s="114"/>
      <c r="E22" s="114"/>
      <c r="F22" s="114"/>
      <c r="G22" s="114"/>
      <c r="H22" s="114"/>
      <c r="I22" s="114"/>
      <c r="J22" s="114"/>
      <c r="K22" s="114"/>
      <c r="L22" s="114"/>
      <c r="M22" s="114"/>
      <c r="N22" s="114"/>
      <c r="O22" s="355"/>
      <c r="P22" s="128"/>
    </row>
    <row r="23" spans="1:16" x14ac:dyDescent="0.3">
      <c r="A23" s="103"/>
      <c r="B23" t="s">
        <v>157</v>
      </c>
      <c r="C23" s="104"/>
      <c r="D23" s="104"/>
      <c r="E23" s="104"/>
      <c r="F23" s="104"/>
      <c r="G23" s="104"/>
      <c r="H23" s="104"/>
      <c r="I23" s="104"/>
      <c r="J23" s="104"/>
      <c r="K23" s="104"/>
      <c r="L23" s="104"/>
      <c r="M23" s="104"/>
      <c r="N23" s="104"/>
      <c r="O23" s="351"/>
      <c r="P23" s="125">
        <f>SUM(C23:N23)</f>
        <v>0</v>
      </c>
    </row>
    <row r="24" spans="1:16" x14ac:dyDescent="0.3">
      <c r="A24" s="103"/>
      <c r="B24" t="s">
        <v>159</v>
      </c>
      <c r="C24" s="104"/>
      <c r="D24" s="104"/>
      <c r="E24" s="104"/>
      <c r="F24" s="104"/>
      <c r="G24" s="104"/>
      <c r="H24" s="104"/>
      <c r="I24" s="104"/>
      <c r="J24" s="104"/>
      <c r="K24" s="104"/>
      <c r="L24" s="104"/>
      <c r="M24" s="104"/>
      <c r="N24" s="104"/>
      <c r="O24" s="351"/>
      <c r="P24" s="125">
        <f>SUM(C24:N24)</f>
        <v>0</v>
      </c>
    </row>
    <row r="25" spans="1:16" s="126" customFormat="1" x14ac:dyDescent="0.3">
      <c r="A25" s="124"/>
      <c r="B25" s="126" t="s">
        <v>186</v>
      </c>
      <c r="C25" s="135">
        <f>C22+C23-C24</f>
        <v>0</v>
      </c>
      <c r="D25" s="135">
        <f>D23-D24+C25</f>
        <v>0</v>
      </c>
      <c r="E25" s="135">
        <f t="shared" ref="E25:N25" si="7">E23-E24+D25</f>
        <v>0</v>
      </c>
      <c r="F25" s="135">
        <f t="shared" si="7"/>
        <v>0</v>
      </c>
      <c r="G25" s="135">
        <f t="shared" si="7"/>
        <v>0</v>
      </c>
      <c r="H25" s="135">
        <f t="shared" si="7"/>
        <v>0</v>
      </c>
      <c r="I25" s="135">
        <f t="shared" si="7"/>
        <v>0</v>
      </c>
      <c r="J25" s="135">
        <f t="shared" si="7"/>
        <v>0</v>
      </c>
      <c r="K25" s="135">
        <f t="shared" si="7"/>
        <v>0</v>
      </c>
      <c r="L25" s="135">
        <f t="shared" si="7"/>
        <v>0</v>
      </c>
      <c r="M25" s="135">
        <f t="shared" si="7"/>
        <v>0</v>
      </c>
      <c r="N25" s="135">
        <f t="shared" si="7"/>
        <v>0</v>
      </c>
      <c r="O25" s="135"/>
      <c r="P25" s="128"/>
    </row>
    <row r="26" spans="1:16" customFormat="1" x14ac:dyDescent="0.3">
      <c r="A26" s="17"/>
      <c r="C26" s="136"/>
      <c r="D26" s="136"/>
      <c r="E26" s="136"/>
      <c r="F26" s="136"/>
      <c r="G26" s="136"/>
      <c r="H26" s="136"/>
      <c r="I26" s="136"/>
      <c r="J26" s="136"/>
      <c r="K26" s="136"/>
      <c r="L26" s="136"/>
      <c r="M26" s="136"/>
      <c r="N26" s="136"/>
      <c r="O26" s="136"/>
      <c r="P26" s="125"/>
    </row>
    <row r="27" spans="1:16" customFormat="1" x14ac:dyDescent="0.3">
      <c r="A27" s="17"/>
      <c r="B27" s="1" t="s">
        <v>184</v>
      </c>
      <c r="C27" s="92">
        <f t="shared" ref="C27:N27" si="8">ROUND(C24/C$3*C20,0)</f>
        <v>0</v>
      </c>
      <c r="D27" s="92">
        <f t="shared" si="8"/>
        <v>0</v>
      </c>
      <c r="E27" s="92">
        <f t="shared" si="8"/>
        <v>0</v>
      </c>
      <c r="F27" s="92">
        <f t="shared" si="8"/>
        <v>0</v>
      </c>
      <c r="G27" s="92">
        <f t="shared" si="8"/>
        <v>0</v>
      </c>
      <c r="H27" s="92">
        <f t="shared" si="8"/>
        <v>0</v>
      </c>
      <c r="I27" s="92">
        <f t="shared" si="8"/>
        <v>0</v>
      </c>
      <c r="J27" s="92">
        <f t="shared" si="8"/>
        <v>0</v>
      </c>
      <c r="K27" s="92">
        <f t="shared" si="8"/>
        <v>0</v>
      </c>
      <c r="L27" s="92">
        <f t="shared" si="8"/>
        <v>0</v>
      </c>
      <c r="M27" s="92">
        <f t="shared" si="8"/>
        <v>0</v>
      </c>
      <c r="N27" s="92">
        <f t="shared" si="8"/>
        <v>0</v>
      </c>
      <c r="O27" s="129"/>
      <c r="P27" s="125"/>
    </row>
    <row r="28" spans="1:16" customFormat="1" x14ac:dyDescent="0.3">
      <c r="A28" s="17"/>
      <c r="B28" s="1" t="s">
        <v>185</v>
      </c>
      <c r="C28" s="137">
        <f>C23/C3*C20</f>
        <v>0</v>
      </c>
      <c r="D28" s="137">
        <f t="shared" ref="D28:N28" si="9">D23/D3*D20</f>
        <v>0</v>
      </c>
      <c r="E28" s="137">
        <f t="shared" si="9"/>
        <v>0</v>
      </c>
      <c r="F28" s="137">
        <f t="shared" si="9"/>
        <v>0</v>
      </c>
      <c r="G28" s="137">
        <f t="shared" si="9"/>
        <v>0</v>
      </c>
      <c r="H28" s="137">
        <f t="shared" si="9"/>
        <v>0</v>
      </c>
      <c r="I28" s="137">
        <f t="shared" si="9"/>
        <v>0</v>
      </c>
      <c r="J28" s="137">
        <f t="shared" si="9"/>
        <v>0</v>
      </c>
      <c r="K28" s="137">
        <f t="shared" si="9"/>
        <v>0</v>
      </c>
      <c r="L28" s="137">
        <f t="shared" si="9"/>
        <v>0</v>
      </c>
      <c r="M28" s="137">
        <f t="shared" si="9"/>
        <v>0</v>
      </c>
      <c r="N28" s="137">
        <f t="shared" si="9"/>
        <v>0</v>
      </c>
      <c r="O28" s="138"/>
      <c r="P28" s="128"/>
    </row>
    <row r="29" spans="1:16" x14ac:dyDescent="0.3">
      <c r="A29" s="103"/>
      <c r="B29" s="139"/>
      <c r="C29" s="113"/>
      <c r="D29" s="113"/>
      <c r="E29" s="113"/>
      <c r="F29" s="113"/>
      <c r="G29" s="113"/>
      <c r="H29" s="113"/>
      <c r="I29" s="113"/>
      <c r="J29" s="113"/>
      <c r="K29" s="113"/>
      <c r="L29" s="113"/>
      <c r="M29" s="113"/>
      <c r="N29" s="113"/>
      <c r="O29" s="354"/>
      <c r="P29" s="125"/>
    </row>
    <row r="30" spans="1:16" x14ac:dyDescent="0.3">
      <c r="A30" s="103"/>
      <c r="B30" t="s">
        <v>139</v>
      </c>
      <c r="C30" s="111">
        <v>1</v>
      </c>
      <c r="D30" s="111">
        <f>C30</f>
        <v>1</v>
      </c>
      <c r="E30" s="111">
        <f t="shared" ref="E30" si="10">D30</f>
        <v>1</v>
      </c>
      <c r="F30" s="111">
        <f t="shared" ref="F30" si="11">E30</f>
        <v>1</v>
      </c>
      <c r="G30" s="111">
        <f t="shared" ref="G30" si="12">F30</f>
        <v>1</v>
      </c>
      <c r="H30" s="111">
        <f t="shared" ref="H30" si="13">G30</f>
        <v>1</v>
      </c>
      <c r="I30" s="111">
        <f t="shared" ref="I30" si="14">H30</f>
        <v>1</v>
      </c>
      <c r="J30" s="111">
        <f t="shared" ref="J30" si="15">I30</f>
        <v>1</v>
      </c>
      <c r="K30" s="111">
        <f t="shared" ref="K30" si="16">J30</f>
        <v>1</v>
      </c>
      <c r="L30" s="111">
        <f t="shared" ref="L30" si="17">K30</f>
        <v>1</v>
      </c>
      <c r="M30" s="111">
        <f t="shared" ref="M30" si="18">L30</f>
        <v>1</v>
      </c>
      <c r="N30" s="111">
        <f t="shared" ref="N30" si="19">M30</f>
        <v>1</v>
      </c>
      <c r="O30" s="353"/>
      <c r="P30" s="142"/>
    </row>
    <row r="31" spans="1:16" customFormat="1" ht="15" thickBot="1" x14ac:dyDescent="0.35">
      <c r="A31" s="131"/>
      <c r="B31" s="132" t="s">
        <v>30</v>
      </c>
      <c r="C31" s="133">
        <f t="shared" ref="C31:N31" si="20">C23*C30</f>
        <v>0</v>
      </c>
      <c r="D31" s="133">
        <f t="shared" si="20"/>
        <v>0</v>
      </c>
      <c r="E31" s="133">
        <f t="shared" si="20"/>
        <v>0</v>
      </c>
      <c r="F31" s="133">
        <f t="shared" si="20"/>
        <v>0</v>
      </c>
      <c r="G31" s="133">
        <f t="shared" si="20"/>
        <v>0</v>
      </c>
      <c r="H31" s="133">
        <f t="shared" si="20"/>
        <v>0</v>
      </c>
      <c r="I31" s="133">
        <f t="shared" si="20"/>
        <v>0</v>
      </c>
      <c r="J31" s="133">
        <f t="shared" si="20"/>
        <v>0</v>
      </c>
      <c r="K31" s="133">
        <f t="shared" si="20"/>
        <v>0</v>
      </c>
      <c r="L31" s="133">
        <f t="shared" si="20"/>
        <v>0</v>
      </c>
      <c r="M31" s="133">
        <f t="shared" si="20"/>
        <v>0</v>
      </c>
      <c r="N31" s="133">
        <f t="shared" si="20"/>
        <v>0</v>
      </c>
      <c r="O31" s="133"/>
      <c r="P31" s="134">
        <f>SUM(C31:N31)</f>
        <v>0</v>
      </c>
    </row>
    <row r="32" spans="1:16" ht="15" thickBot="1" x14ac:dyDescent="0.35">
      <c r="A32" s="103"/>
      <c r="C32" s="106"/>
      <c r="D32" s="106"/>
      <c r="E32" s="106"/>
      <c r="F32" s="106"/>
      <c r="G32" s="106"/>
      <c r="H32" s="106"/>
      <c r="I32" s="106"/>
      <c r="J32" s="106"/>
      <c r="K32" s="106"/>
      <c r="L32" s="106"/>
      <c r="M32" s="106"/>
      <c r="N32" s="106"/>
      <c r="O32" s="129"/>
      <c r="P32" s="125"/>
    </row>
    <row r="33" spans="1:16" ht="15" customHeight="1" x14ac:dyDescent="0.3">
      <c r="A33" s="101" t="s">
        <v>155</v>
      </c>
      <c r="B33" s="364"/>
      <c r="C33" s="102"/>
      <c r="D33" s="102"/>
      <c r="E33" s="102"/>
      <c r="F33" s="102"/>
      <c r="G33" s="102"/>
      <c r="H33" s="102"/>
      <c r="I33" s="102"/>
      <c r="J33" s="102"/>
      <c r="K33" s="102"/>
      <c r="L33" s="102"/>
      <c r="M33" s="102"/>
      <c r="N33" s="102"/>
      <c r="O33" s="350"/>
      <c r="P33" s="141"/>
    </row>
    <row r="34" spans="1:16" ht="15" customHeight="1" x14ac:dyDescent="0.3">
      <c r="A34" s="103"/>
      <c r="B34" t="s">
        <v>154</v>
      </c>
      <c r="C34" s="104"/>
      <c r="D34" s="104"/>
      <c r="E34" s="104"/>
      <c r="F34" s="104"/>
      <c r="G34" s="104"/>
      <c r="H34" s="104"/>
      <c r="I34" s="104"/>
      <c r="J34" s="104"/>
      <c r="K34" s="104"/>
      <c r="L34" s="104"/>
      <c r="M34" s="104"/>
      <c r="N34" s="104"/>
      <c r="O34" s="351"/>
      <c r="P34" s="125"/>
    </row>
    <row r="35" spans="1:16" ht="15" customHeight="1" x14ac:dyDescent="0.3">
      <c r="A35" s="103"/>
      <c r="C35" s="106"/>
      <c r="D35" s="106"/>
      <c r="E35" s="106"/>
      <c r="F35" s="106"/>
      <c r="G35" s="106"/>
      <c r="H35" s="106"/>
      <c r="I35" s="106"/>
      <c r="J35" s="106"/>
      <c r="K35" s="106"/>
      <c r="L35" s="106"/>
      <c r="M35" s="106"/>
      <c r="N35" s="106"/>
      <c r="O35" s="129"/>
      <c r="P35" s="125"/>
    </row>
    <row r="36" spans="1:16" s="107" customFormat="1" x14ac:dyDescent="0.3">
      <c r="A36" s="99"/>
      <c r="B36" s="126" t="str">
        <f>_xlfn.CONCAT("Starting # of Kittens as of ",TEXT('1. Facility Info'!F8,"m/d/y"))</f>
        <v>Starting # of Kittens as of 12/31/19</v>
      </c>
      <c r="C36" s="108"/>
      <c r="D36" s="114"/>
      <c r="E36" s="114"/>
      <c r="F36" s="114"/>
      <c r="G36" s="114"/>
      <c r="H36" s="114"/>
      <c r="I36" s="114"/>
      <c r="J36" s="114"/>
      <c r="K36" s="114"/>
      <c r="L36" s="114"/>
      <c r="M36" s="114"/>
      <c r="N36" s="114"/>
      <c r="O36" s="355"/>
      <c r="P36" s="128"/>
    </row>
    <row r="37" spans="1:16" ht="15" customHeight="1" x14ac:dyDescent="0.3">
      <c r="A37" s="103"/>
      <c r="B37" t="s">
        <v>36</v>
      </c>
      <c r="C37" s="104"/>
      <c r="D37" s="104"/>
      <c r="E37" s="104"/>
      <c r="F37" s="104"/>
      <c r="G37" s="104"/>
      <c r="H37" s="104"/>
      <c r="I37" s="104"/>
      <c r="J37" s="104"/>
      <c r="K37" s="104"/>
      <c r="L37" s="104"/>
      <c r="M37" s="104"/>
      <c r="N37" s="104"/>
      <c r="O37" s="351"/>
      <c r="P37" s="125">
        <f>SUM(C37:N37)</f>
        <v>0</v>
      </c>
    </row>
    <row r="38" spans="1:16" ht="15" customHeight="1" x14ac:dyDescent="0.3">
      <c r="A38" s="103"/>
      <c r="B38" t="s">
        <v>37</v>
      </c>
      <c r="C38" s="104"/>
      <c r="D38" s="104"/>
      <c r="E38" s="104"/>
      <c r="F38" s="104"/>
      <c r="G38" s="104"/>
      <c r="H38" s="104"/>
      <c r="I38" s="104"/>
      <c r="J38" s="104"/>
      <c r="K38" s="104"/>
      <c r="L38" s="104"/>
      <c r="M38" s="104"/>
      <c r="N38" s="104"/>
      <c r="O38" s="351"/>
      <c r="P38" s="125">
        <f>SUM(C38:N38)</f>
        <v>0</v>
      </c>
    </row>
    <row r="39" spans="1:16" s="126" customFormat="1" x14ac:dyDescent="0.3">
      <c r="A39" s="124"/>
      <c r="B39" s="126" t="s">
        <v>187</v>
      </c>
      <c r="C39" s="135">
        <f>C36+C37-C38</f>
        <v>0</v>
      </c>
      <c r="D39" s="135">
        <f t="shared" ref="D39:N39" si="21">D37-D38+C39</f>
        <v>0</v>
      </c>
      <c r="E39" s="135">
        <f t="shared" si="21"/>
        <v>0</v>
      </c>
      <c r="F39" s="135">
        <f t="shared" si="21"/>
        <v>0</v>
      </c>
      <c r="G39" s="135">
        <f t="shared" si="21"/>
        <v>0</v>
      </c>
      <c r="H39" s="135">
        <f t="shared" si="21"/>
        <v>0</v>
      </c>
      <c r="I39" s="135">
        <f t="shared" si="21"/>
        <v>0</v>
      </c>
      <c r="J39" s="135">
        <f t="shared" si="21"/>
        <v>0</v>
      </c>
      <c r="K39" s="135">
        <f t="shared" si="21"/>
        <v>0</v>
      </c>
      <c r="L39" s="135">
        <f t="shared" si="21"/>
        <v>0</v>
      </c>
      <c r="M39" s="135">
        <f t="shared" si="21"/>
        <v>0</v>
      </c>
      <c r="N39" s="135">
        <f t="shared" si="21"/>
        <v>0</v>
      </c>
      <c r="O39" s="135"/>
      <c r="P39" s="128"/>
    </row>
    <row r="40" spans="1:16" customFormat="1" ht="15" customHeight="1" x14ac:dyDescent="0.3">
      <c r="A40" s="17"/>
      <c r="C40" s="136"/>
      <c r="D40" s="136"/>
      <c r="E40" s="136"/>
      <c r="F40" s="136"/>
      <c r="G40" s="136"/>
      <c r="H40" s="136"/>
      <c r="I40" s="136"/>
      <c r="J40" s="136"/>
      <c r="K40" s="136"/>
      <c r="L40" s="136"/>
      <c r="M40" s="136"/>
      <c r="N40" s="136"/>
      <c r="O40" s="136"/>
      <c r="P40" s="125"/>
    </row>
    <row r="41" spans="1:16" customFormat="1" ht="15" customHeight="1" x14ac:dyDescent="0.3">
      <c r="A41" s="17"/>
      <c r="B41" s="1" t="s">
        <v>184</v>
      </c>
      <c r="C41" s="129">
        <f t="shared" ref="C41:N41" si="22">ROUND(C38/C$3*C34,0)</f>
        <v>0</v>
      </c>
      <c r="D41" s="129">
        <f t="shared" si="22"/>
        <v>0</v>
      </c>
      <c r="E41" s="129">
        <f t="shared" si="22"/>
        <v>0</v>
      </c>
      <c r="F41" s="129">
        <f t="shared" si="22"/>
        <v>0</v>
      </c>
      <c r="G41" s="129">
        <f t="shared" si="22"/>
        <v>0</v>
      </c>
      <c r="H41" s="129">
        <f t="shared" si="22"/>
        <v>0</v>
      </c>
      <c r="I41" s="129">
        <f t="shared" si="22"/>
        <v>0</v>
      </c>
      <c r="J41" s="129">
        <f t="shared" si="22"/>
        <v>0</v>
      </c>
      <c r="K41" s="129">
        <f t="shared" si="22"/>
        <v>0</v>
      </c>
      <c r="L41" s="129">
        <f t="shared" si="22"/>
        <v>0</v>
      </c>
      <c r="M41" s="129">
        <f t="shared" si="22"/>
        <v>0</v>
      </c>
      <c r="N41" s="129">
        <f t="shared" si="22"/>
        <v>0</v>
      </c>
      <c r="O41" s="129"/>
      <c r="P41" s="125"/>
    </row>
    <row r="42" spans="1:16" customFormat="1" ht="15" customHeight="1" x14ac:dyDescent="0.3">
      <c r="A42" s="17"/>
      <c r="B42" s="1" t="s">
        <v>185</v>
      </c>
      <c r="C42" s="129">
        <f t="shared" ref="C42:D42" si="23">C37/C3*C34</f>
        <v>0</v>
      </c>
      <c r="D42" s="129">
        <f t="shared" si="23"/>
        <v>0</v>
      </c>
      <c r="E42" s="129">
        <f>E37/E3*E34</f>
        <v>0</v>
      </c>
      <c r="F42" s="129">
        <f t="shared" ref="F42:N42" si="24">F37/F3*F34</f>
        <v>0</v>
      </c>
      <c r="G42" s="129">
        <f t="shared" si="24"/>
        <v>0</v>
      </c>
      <c r="H42" s="129">
        <f t="shared" si="24"/>
        <v>0</v>
      </c>
      <c r="I42" s="129">
        <f t="shared" si="24"/>
        <v>0</v>
      </c>
      <c r="J42" s="129">
        <f t="shared" si="24"/>
        <v>0</v>
      </c>
      <c r="K42" s="129">
        <f t="shared" si="24"/>
        <v>0</v>
      </c>
      <c r="L42" s="129">
        <f t="shared" si="24"/>
        <v>0</v>
      </c>
      <c r="M42" s="129">
        <f t="shared" si="24"/>
        <v>0</v>
      </c>
      <c r="N42" s="129">
        <f t="shared" si="24"/>
        <v>0</v>
      </c>
      <c r="O42" s="129"/>
      <c r="P42" s="125"/>
    </row>
    <row r="43" spans="1:16" customFormat="1" ht="15" customHeight="1" x14ac:dyDescent="0.3">
      <c r="A43" s="17"/>
      <c r="B43" s="139"/>
      <c r="C43" s="129"/>
      <c r="D43" s="129"/>
      <c r="E43" s="129"/>
      <c r="F43" s="129"/>
      <c r="G43" s="129"/>
      <c r="H43" s="129"/>
      <c r="I43" s="129"/>
      <c r="J43" s="129"/>
      <c r="K43" s="129"/>
      <c r="L43" s="129"/>
      <c r="M43" s="129"/>
      <c r="N43" s="129"/>
      <c r="O43" s="129"/>
      <c r="P43" s="125"/>
    </row>
    <row r="44" spans="1:16" x14ac:dyDescent="0.3">
      <c r="A44" s="103"/>
      <c r="B44" t="s">
        <v>139</v>
      </c>
      <c r="C44" s="111">
        <v>1</v>
      </c>
      <c r="D44" s="111">
        <f>C44</f>
        <v>1</v>
      </c>
      <c r="E44" s="111">
        <f t="shared" ref="E44" si="25">D44</f>
        <v>1</v>
      </c>
      <c r="F44" s="111">
        <f t="shared" ref="F44" si="26">E44</f>
        <v>1</v>
      </c>
      <c r="G44" s="111">
        <f t="shared" ref="G44" si="27">F44</f>
        <v>1</v>
      </c>
      <c r="H44" s="111">
        <f t="shared" ref="H44" si="28">G44</f>
        <v>1</v>
      </c>
      <c r="I44" s="111">
        <f t="shared" ref="I44" si="29">H44</f>
        <v>1</v>
      </c>
      <c r="J44" s="111">
        <f t="shared" ref="J44" si="30">I44</f>
        <v>1</v>
      </c>
      <c r="K44" s="111">
        <f t="shared" ref="K44" si="31">J44</f>
        <v>1</v>
      </c>
      <c r="L44" s="111">
        <f t="shared" ref="L44" si="32">K44</f>
        <v>1</v>
      </c>
      <c r="M44" s="111">
        <f t="shared" ref="M44" si="33">L44</f>
        <v>1</v>
      </c>
      <c r="N44" s="111">
        <f t="shared" ref="N44" si="34">M44</f>
        <v>1</v>
      </c>
      <c r="O44" s="353"/>
      <c r="P44" s="142"/>
    </row>
    <row r="45" spans="1:16" customFormat="1" ht="15" customHeight="1" thickBot="1" x14ac:dyDescent="0.35">
      <c r="A45" s="131"/>
      <c r="B45" s="132" t="s">
        <v>30</v>
      </c>
      <c r="C45" s="133">
        <f t="shared" ref="C45:N45" si="35">C37*C44</f>
        <v>0</v>
      </c>
      <c r="D45" s="133">
        <f t="shared" si="35"/>
        <v>0</v>
      </c>
      <c r="E45" s="133">
        <f t="shared" si="35"/>
        <v>0</v>
      </c>
      <c r="F45" s="133">
        <f t="shared" si="35"/>
        <v>0</v>
      </c>
      <c r="G45" s="133">
        <f t="shared" si="35"/>
        <v>0</v>
      </c>
      <c r="H45" s="133">
        <f t="shared" si="35"/>
        <v>0</v>
      </c>
      <c r="I45" s="133">
        <f t="shared" si="35"/>
        <v>0</v>
      </c>
      <c r="J45" s="133">
        <f t="shared" si="35"/>
        <v>0</v>
      </c>
      <c r="K45" s="133">
        <f t="shared" si="35"/>
        <v>0</v>
      </c>
      <c r="L45" s="133">
        <f t="shared" si="35"/>
        <v>0</v>
      </c>
      <c r="M45" s="133">
        <f t="shared" si="35"/>
        <v>0</v>
      </c>
      <c r="N45" s="133">
        <f t="shared" si="35"/>
        <v>0</v>
      </c>
      <c r="O45" s="133"/>
      <c r="P45" s="134">
        <f>SUM(C45:N45)</f>
        <v>0</v>
      </c>
    </row>
    <row r="46" spans="1:16" ht="15" customHeight="1" thickBot="1" x14ac:dyDescent="0.35">
      <c r="A46" s="103"/>
      <c r="C46" s="106"/>
      <c r="D46" s="106"/>
      <c r="E46" s="106"/>
      <c r="F46" s="106"/>
      <c r="G46" s="106"/>
      <c r="H46" s="106"/>
      <c r="I46" s="106"/>
      <c r="J46" s="106"/>
      <c r="K46" s="106"/>
      <c r="L46" s="106"/>
      <c r="M46" s="106"/>
      <c r="N46" s="106"/>
      <c r="O46" s="129"/>
      <c r="P46" s="125"/>
    </row>
    <row r="47" spans="1:16" x14ac:dyDescent="0.3">
      <c r="A47" s="101" t="s">
        <v>28</v>
      </c>
      <c r="B47" s="364"/>
      <c r="C47" s="102"/>
      <c r="D47" s="102"/>
      <c r="E47" s="102"/>
      <c r="F47" s="102"/>
      <c r="G47" s="102"/>
      <c r="H47" s="102"/>
      <c r="I47" s="102"/>
      <c r="J47" s="102"/>
      <c r="K47" s="102"/>
      <c r="L47" s="102"/>
      <c r="M47" s="102"/>
      <c r="N47" s="102"/>
      <c r="O47" s="350"/>
      <c r="P47" s="141"/>
    </row>
    <row r="48" spans="1:16" x14ac:dyDescent="0.3">
      <c r="A48" s="103"/>
      <c r="B48" t="s">
        <v>114</v>
      </c>
      <c r="C48" s="110"/>
      <c r="D48" s="110"/>
      <c r="E48" s="110"/>
      <c r="F48" s="110"/>
      <c r="G48" s="110"/>
      <c r="H48" s="110"/>
      <c r="I48" s="110"/>
      <c r="J48" s="110"/>
      <c r="K48" s="110"/>
      <c r="L48" s="110"/>
      <c r="M48" s="110"/>
      <c r="N48" s="110"/>
      <c r="O48" s="352"/>
      <c r="P48" s="125">
        <f>SUM(C48:N48)</f>
        <v>0</v>
      </c>
    </row>
    <row r="49" spans="1:16" x14ac:dyDescent="0.3">
      <c r="A49" s="103"/>
      <c r="B49" t="s">
        <v>156</v>
      </c>
      <c r="C49" s="111">
        <v>1</v>
      </c>
      <c r="D49" s="111">
        <f>C49</f>
        <v>1</v>
      </c>
      <c r="E49" s="111">
        <f t="shared" ref="E49" si="36">D49</f>
        <v>1</v>
      </c>
      <c r="F49" s="111">
        <f t="shared" ref="F49" si="37">E49</f>
        <v>1</v>
      </c>
      <c r="G49" s="111">
        <f t="shared" ref="G49" si="38">F49</f>
        <v>1</v>
      </c>
      <c r="H49" s="111">
        <f t="shared" ref="H49" si="39">G49</f>
        <v>1</v>
      </c>
      <c r="I49" s="111">
        <f t="shared" ref="I49" si="40">H49</f>
        <v>1</v>
      </c>
      <c r="J49" s="111">
        <f t="shared" ref="J49" si="41">I49</f>
        <v>1</v>
      </c>
      <c r="K49" s="111">
        <f t="shared" ref="K49" si="42">J49</f>
        <v>1</v>
      </c>
      <c r="L49" s="111">
        <f t="shared" ref="L49" si="43">K49</f>
        <v>1</v>
      </c>
      <c r="M49" s="111">
        <f t="shared" ref="M49" si="44">L49</f>
        <v>1</v>
      </c>
      <c r="N49" s="111">
        <f t="shared" ref="N49" si="45">M49</f>
        <v>1</v>
      </c>
      <c r="O49" s="353"/>
      <c r="P49" s="142"/>
    </row>
    <row r="50" spans="1:16" customFormat="1" ht="15" thickBot="1" x14ac:dyDescent="0.35">
      <c r="A50" s="131"/>
      <c r="B50" s="132" t="s">
        <v>88</v>
      </c>
      <c r="C50" s="133">
        <f>C48*C49</f>
        <v>0</v>
      </c>
      <c r="D50" s="133">
        <f t="shared" ref="D50:N50" si="46">D48*D49</f>
        <v>0</v>
      </c>
      <c r="E50" s="133">
        <f t="shared" si="46"/>
        <v>0</v>
      </c>
      <c r="F50" s="133">
        <f t="shared" si="46"/>
        <v>0</v>
      </c>
      <c r="G50" s="133">
        <f t="shared" si="46"/>
        <v>0</v>
      </c>
      <c r="H50" s="133">
        <f t="shared" si="46"/>
        <v>0</v>
      </c>
      <c r="I50" s="133">
        <f t="shared" si="46"/>
        <v>0</v>
      </c>
      <c r="J50" s="133">
        <f t="shared" si="46"/>
        <v>0</v>
      </c>
      <c r="K50" s="133">
        <f t="shared" si="46"/>
        <v>0</v>
      </c>
      <c r="L50" s="133">
        <f t="shared" si="46"/>
        <v>0</v>
      </c>
      <c r="M50" s="133">
        <f t="shared" si="46"/>
        <v>0</v>
      </c>
      <c r="N50" s="133">
        <f t="shared" si="46"/>
        <v>0</v>
      </c>
      <c r="O50" s="133"/>
      <c r="P50" s="134">
        <f>SUM(C50:N50)</f>
        <v>0</v>
      </c>
    </row>
    <row r="51" spans="1:16" ht="15" thickBot="1" x14ac:dyDescent="0.35">
      <c r="A51" s="103"/>
      <c r="C51" s="106"/>
      <c r="D51" s="106"/>
      <c r="E51" s="106"/>
      <c r="F51" s="106"/>
      <c r="G51" s="106"/>
      <c r="H51" s="106"/>
      <c r="I51" s="106"/>
      <c r="J51" s="106"/>
      <c r="K51" s="106"/>
      <c r="L51" s="106"/>
      <c r="M51" s="106"/>
      <c r="N51" s="106"/>
      <c r="O51" s="129"/>
      <c r="P51" s="125"/>
    </row>
    <row r="52" spans="1:16" x14ac:dyDescent="0.3">
      <c r="A52" s="101" t="s">
        <v>31</v>
      </c>
      <c r="B52" s="364"/>
      <c r="C52" s="102"/>
      <c r="D52" s="102"/>
      <c r="E52" s="102"/>
      <c r="F52" s="102"/>
      <c r="G52" s="102"/>
      <c r="H52" s="102"/>
      <c r="I52" s="102"/>
      <c r="J52" s="102"/>
      <c r="K52" s="102"/>
      <c r="L52" s="102"/>
      <c r="M52" s="102"/>
      <c r="N52" s="102"/>
      <c r="O52" s="350"/>
      <c r="P52" s="141"/>
    </row>
    <row r="53" spans="1:16" x14ac:dyDescent="0.3">
      <c r="A53" s="103"/>
      <c r="B53" t="s">
        <v>128</v>
      </c>
      <c r="C53" s="110"/>
      <c r="D53" s="129">
        <f>C64</f>
        <v>0</v>
      </c>
      <c r="E53" s="129">
        <f t="shared" ref="E53:N53" si="47">D64</f>
        <v>0</v>
      </c>
      <c r="F53" s="129">
        <f t="shared" si="47"/>
        <v>0</v>
      </c>
      <c r="G53" s="129">
        <f t="shared" si="47"/>
        <v>0</v>
      </c>
      <c r="H53" s="129">
        <f t="shared" si="47"/>
        <v>0</v>
      </c>
      <c r="I53" s="129">
        <f t="shared" si="47"/>
        <v>0</v>
      </c>
      <c r="J53" s="129">
        <f t="shared" si="47"/>
        <v>0</v>
      </c>
      <c r="K53" s="129">
        <f t="shared" si="47"/>
        <v>0</v>
      </c>
      <c r="L53" s="129">
        <f t="shared" si="47"/>
        <v>0</v>
      </c>
      <c r="M53" s="129">
        <f t="shared" si="47"/>
        <v>0</v>
      </c>
      <c r="N53" s="129">
        <f t="shared" si="47"/>
        <v>0</v>
      </c>
      <c r="O53" s="129"/>
      <c r="P53" s="125">
        <f>+C53</f>
        <v>0</v>
      </c>
    </row>
    <row r="54" spans="1:16" customFormat="1" x14ac:dyDescent="0.3">
      <c r="A54" s="17"/>
      <c r="B54" s="1" t="s">
        <v>161</v>
      </c>
      <c r="C54" s="130">
        <f t="shared" ref="C54" si="48">SUM(C55:C57)</f>
        <v>0</v>
      </c>
      <c r="D54" s="130">
        <f t="shared" ref="D54:N54" si="49">SUM(D55:D57)</f>
        <v>0</v>
      </c>
      <c r="E54" s="130">
        <f t="shared" si="49"/>
        <v>0</v>
      </c>
      <c r="F54" s="130">
        <f t="shared" si="49"/>
        <v>0</v>
      </c>
      <c r="G54" s="130">
        <f t="shared" si="49"/>
        <v>0</v>
      </c>
      <c r="H54" s="130">
        <f t="shared" si="49"/>
        <v>0</v>
      </c>
      <c r="I54" s="130">
        <f t="shared" si="49"/>
        <v>0</v>
      </c>
      <c r="J54" s="130">
        <f t="shared" si="49"/>
        <v>0</v>
      </c>
      <c r="K54" s="130">
        <f t="shared" si="49"/>
        <v>0</v>
      </c>
      <c r="L54" s="130">
        <f t="shared" si="49"/>
        <v>0</v>
      </c>
      <c r="M54" s="130">
        <f t="shared" si="49"/>
        <v>0</v>
      </c>
      <c r="N54" s="130">
        <f t="shared" si="49"/>
        <v>0</v>
      </c>
      <c r="O54" s="130"/>
      <c r="P54" s="128">
        <f>SUM(C54:N54)</f>
        <v>0</v>
      </c>
    </row>
    <row r="55" spans="1:16" x14ac:dyDescent="0.3">
      <c r="A55" s="103"/>
      <c r="B55" s="365" t="s">
        <v>21</v>
      </c>
      <c r="C55" s="110"/>
      <c r="D55" s="110"/>
      <c r="E55" s="110"/>
      <c r="F55" s="110"/>
      <c r="G55" s="110"/>
      <c r="H55" s="110"/>
      <c r="I55" s="110"/>
      <c r="J55" s="110"/>
      <c r="K55" s="110"/>
      <c r="L55" s="110"/>
      <c r="M55" s="110"/>
      <c r="N55" s="110"/>
      <c r="O55" s="352"/>
      <c r="P55" s="125">
        <f t="shared" ref="P55:P61" si="50">SUM(C55:N55)</f>
        <v>0</v>
      </c>
    </row>
    <row r="56" spans="1:16" x14ac:dyDescent="0.3">
      <c r="A56" s="103"/>
      <c r="B56" s="365" t="s">
        <v>20</v>
      </c>
      <c r="C56" s="110"/>
      <c r="D56" s="110"/>
      <c r="E56" s="110"/>
      <c r="F56" s="110"/>
      <c r="G56" s="110"/>
      <c r="H56" s="110"/>
      <c r="I56" s="110"/>
      <c r="J56" s="110"/>
      <c r="K56" s="110"/>
      <c r="L56" s="110"/>
      <c r="M56" s="110"/>
      <c r="N56" s="110"/>
      <c r="O56" s="352"/>
      <c r="P56" s="125">
        <f t="shared" si="50"/>
        <v>0</v>
      </c>
    </row>
    <row r="57" spans="1:16" x14ac:dyDescent="0.3">
      <c r="A57" s="103"/>
      <c r="B57" s="365" t="s">
        <v>38</v>
      </c>
      <c r="C57" s="110"/>
      <c r="D57" s="110"/>
      <c r="E57" s="110"/>
      <c r="F57" s="110"/>
      <c r="G57" s="110"/>
      <c r="H57" s="110"/>
      <c r="I57" s="110"/>
      <c r="J57" s="110"/>
      <c r="K57" s="110"/>
      <c r="L57" s="110"/>
      <c r="M57" s="110"/>
      <c r="N57" s="110"/>
      <c r="O57" s="352"/>
      <c r="P57" s="125">
        <f t="shared" si="50"/>
        <v>0</v>
      </c>
    </row>
    <row r="58" spans="1:16" customFormat="1" x14ac:dyDescent="0.3">
      <c r="A58" s="17"/>
      <c r="B58" s="1" t="s">
        <v>162</v>
      </c>
      <c r="C58" s="130">
        <f>SUM(C59:C61)</f>
        <v>0</v>
      </c>
      <c r="D58" s="130">
        <f t="shared" ref="D58:N58" si="51">SUM(D59:D61)</f>
        <v>0</v>
      </c>
      <c r="E58" s="130">
        <f t="shared" si="51"/>
        <v>0</v>
      </c>
      <c r="F58" s="130">
        <f t="shared" si="51"/>
        <v>0</v>
      </c>
      <c r="G58" s="130">
        <f t="shared" si="51"/>
        <v>0</v>
      </c>
      <c r="H58" s="130">
        <f t="shared" si="51"/>
        <v>0</v>
      </c>
      <c r="I58" s="130">
        <f t="shared" si="51"/>
        <v>0</v>
      </c>
      <c r="J58" s="130">
        <f t="shared" si="51"/>
        <v>0</v>
      </c>
      <c r="K58" s="130">
        <f t="shared" si="51"/>
        <v>0</v>
      </c>
      <c r="L58" s="130">
        <f t="shared" si="51"/>
        <v>0</v>
      </c>
      <c r="M58" s="130">
        <f t="shared" si="51"/>
        <v>0</v>
      </c>
      <c r="N58" s="130">
        <f t="shared" si="51"/>
        <v>0</v>
      </c>
      <c r="O58" s="130"/>
      <c r="P58" s="128">
        <f>SUM(C58:N58)</f>
        <v>0</v>
      </c>
    </row>
    <row r="59" spans="1:16" x14ac:dyDescent="0.3">
      <c r="A59" s="103"/>
      <c r="B59" s="365" t="s">
        <v>21</v>
      </c>
      <c r="C59" s="110"/>
      <c r="D59" s="110"/>
      <c r="E59" s="110"/>
      <c r="F59" s="110"/>
      <c r="G59" s="110"/>
      <c r="H59" s="110"/>
      <c r="I59" s="110"/>
      <c r="J59" s="110"/>
      <c r="K59" s="110"/>
      <c r="L59" s="110"/>
      <c r="M59" s="110"/>
      <c r="N59" s="110"/>
      <c r="O59" s="352"/>
      <c r="P59" s="125">
        <f t="shared" si="50"/>
        <v>0</v>
      </c>
    </row>
    <row r="60" spans="1:16" x14ac:dyDescent="0.3">
      <c r="A60" s="103"/>
      <c r="B60" s="365" t="s">
        <v>20</v>
      </c>
      <c r="C60" s="110"/>
      <c r="D60" s="110"/>
      <c r="E60" s="110"/>
      <c r="F60" s="110"/>
      <c r="G60" s="110"/>
      <c r="H60" s="110"/>
      <c r="I60" s="110"/>
      <c r="J60" s="110"/>
      <c r="K60" s="110"/>
      <c r="L60" s="110"/>
      <c r="M60" s="110"/>
      <c r="N60" s="110"/>
      <c r="O60" s="352"/>
      <c r="P60" s="125">
        <f t="shared" si="50"/>
        <v>0</v>
      </c>
    </row>
    <row r="61" spans="1:16" x14ac:dyDescent="0.3">
      <c r="A61" s="103"/>
      <c r="B61" s="365" t="s">
        <v>38</v>
      </c>
      <c r="C61" s="110"/>
      <c r="D61" s="110"/>
      <c r="E61" s="110"/>
      <c r="F61" s="110"/>
      <c r="G61" s="110"/>
      <c r="H61" s="110"/>
      <c r="I61" s="110"/>
      <c r="J61" s="110"/>
      <c r="K61" s="110"/>
      <c r="L61" s="110"/>
      <c r="M61" s="110"/>
      <c r="N61" s="110"/>
      <c r="O61" s="352"/>
      <c r="P61" s="125">
        <f t="shared" si="50"/>
        <v>0</v>
      </c>
    </row>
    <row r="62" spans="1:16" ht="7.2" customHeight="1" x14ac:dyDescent="0.3">
      <c r="A62" s="103"/>
      <c r="B62" s="365"/>
      <c r="C62" s="106"/>
      <c r="D62" s="106"/>
      <c r="E62" s="106"/>
      <c r="F62" s="106"/>
      <c r="G62" s="106"/>
      <c r="H62" s="106"/>
      <c r="I62" s="106"/>
      <c r="J62" s="106"/>
      <c r="K62" s="106"/>
      <c r="L62" s="106"/>
      <c r="M62" s="106"/>
      <c r="N62" s="106"/>
      <c r="O62" s="129"/>
      <c r="P62" s="125"/>
    </row>
    <row r="63" spans="1:16" ht="15" customHeight="1" x14ac:dyDescent="0.3">
      <c r="A63" s="103"/>
      <c r="B63" s="222" t="s">
        <v>129</v>
      </c>
      <c r="C63" s="110"/>
      <c r="D63" s="110"/>
      <c r="E63" s="110"/>
      <c r="F63" s="110"/>
      <c r="G63" s="110"/>
      <c r="H63" s="110"/>
      <c r="I63" s="110"/>
      <c r="J63" s="110"/>
      <c r="K63" s="110"/>
      <c r="L63" s="110"/>
      <c r="M63" s="110"/>
      <c r="N63" s="110"/>
      <c r="O63" s="352"/>
      <c r="P63" s="125">
        <f>SUM(C63:N63)</f>
        <v>0</v>
      </c>
    </row>
    <row r="64" spans="1:16" customFormat="1" x14ac:dyDescent="0.3">
      <c r="A64" s="17"/>
      <c r="B64" s="1" t="s">
        <v>115</v>
      </c>
      <c r="C64" s="92">
        <f t="shared" ref="C64:P64" si="52">+C53+C54-C58-C63</f>
        <v>0</v>
      </c>
      <c r="D64" s="92">
        <f t="shared" si="52"/>
        <v>0</v>
      </c>
      <c r="E64" s="92">
        <f t="shared" si="52"/>
        <v>0</v>
      </c>
      <c r="F64" s="92">
        <f t="shared" si="52"/>
        <v>0</v>
      </c>
      <c r="G64" s="92">
        <f t="shared" si="52"/>
        <v>0</v>
      </c>
      <c r="H64" s="92">
        <f t="shared" si="52"/>
        <v>0</v>
      </c>
      <c r="I64" s="92">
        <f t="shared" si="52"/>
        <v>0</v>
      </c>
      <c r="J64" s="92">
        <f t="shared" si="52"/>
        <v>0</v>
      </c>
      <c r="K64" s="92">
        <f t="shared" si="52"/>
        <v>0</v>
      </c>
      <c r="L64" s="92">
        <f t="shared" si="52"/>
        <v>0</v>
      </c>
      <c r="M64" s="92">
        <f t="shared" si="52"/>
        <v>0</v>
      </c>
      <c r="N64" s="92">
        <f t="shared" si="52"/>
        <v>0</v>
      </c>
      <c r="O64" s="92"/>
      <c r="P64" s="140">
        <f t="shared" si="52"/>
        <v>0</v>
      </c>
    </row>
    <row r="65" spans="1:16" x14ac:dyDescent="0.3">
      <c r="A65" s="103"/>
      <c r="C65" s="106"/>
      <c r="D65" s="106"/>
      <c r="E65" s="106"/>
      <c r="F65" s="106"/>
      <c r="G65" s="106"/>
      <c r="H65" s="106"/>
      <c r="I65" s="106"/>
      <c r="J65" s="106"/>
      <c r="K65" s="106"/>
      <c r="L65" s="106"/>
      <c r="M65" s="106"/>
      <c r="N65" s="106"/>
      <c r="O65" s="129"/>
      <c r="P65" s="125"/>
    </row>
    <row r="66" spans="1:16" x14ac:dyDescent="0.3">
      <c r="A66" s="103"/>
      <c r="B66" t="s">
        <v>139</v>
      </c>
      <c r="C66" s="111">
        <v>1</v>
      </c>
      <c r="D66" s="111">
        <f>C66</f>
        <v>1</v>
      </c>
      <c r="E66" s="111">
        <f t="shared" ref="E66" si="53">D66</f>
        <v>1</v>
      </c>
      <c r="F66" s="111">
        <f t="shared" ref="F66" si="54">E66</f>
        <v>1</v>
      </c>
      <c r="G66" s="111">
        <f t="shared" ref="G66" si="55">F66</f>
        <v>1</v>
      </c>
      <c r="H66" s="111">
        <f t="shared" ref="H66" si="56">G66</f>
        <v>1</v>
      </c>
      <c r="I66" s="111">
        <f t="shared" ref="I66" si="57">H66</f>
        <v>1</v>
      </c>
      <c r="J66" s="111">
        <f t="shared" ref="J66" si="58">I66</f>
        <v>1</v>
      </c>
      <c r="K66" s="111">
        <f t="shared" ref="K66" si="59">J66</f>
        <v>1</v>
      </c>
      <c r="L66" s="111">
        <f t="shared" ref="L66" si="60">K66</f>
        <v>1</v>
      </c>
      <c r="M66" s="111">
        <f t="shared" ref="M66" si="61">L66</f>
        <v>1</v>
      </c>
      <c r="N66" s="111">
        <f t="shared" ref="N66" si="62">M66</f>
        <v>1</v>
      </c>
      <c r="O66" s="353"/>
      <c r="P66" s="142"/>
    </row>
    <row r="67" spans="1:16" customFormat="1" ht="15" thickBot="1" x14ac:dyDescent="0.35">
      <c r="A67" s="131"/>
      <c r="B67" s="132" t="s">
        <v>88</v>
      </c>
      <c r="C67" s="133">
        <f t="shared" ref="C67:N67" si="63">C66*C54</f>
        <v>0</v>
      </c>
      <c r="D67" s="133">
        <f t="shared" si="63"/>
        <v>0</v>
      </c>
      <c r="E67" s="133">
        <f t="shared" si="63"/>
        <v>0</v>
      </c>
      <c r="F67" s="133">
        <f t="shared" si="63"/>
        <v>0</v>
      </c>
      <c r="G67" s="133">
        <f t="shared" si="63"/>
        <v>0</v>
      </c>
      <c r="H67" s="133">
        <f t="shared" si="63"/>
        <v>0</v>
      </c>
      <c r="I67" s="133">
        <f t="shared" si="63"/>
        <v>0</v>
      </c>
      <c r="J67" s="133">
        <f t="shared" si="63"/>
        <v>0</v>
      </c>
      <c r="K67" s="133">
        <f t="shared" si="63"/>
        <v>0</v>
      </c>
      <c r="L67" s="133">
        <f t="shared" si="63"/>
        <v>0</v>
      </c>
      <c r="M67" s="133">
        <f t="shared" si="63"/>
        <v>0</v>
      </c>
      <c r="N67" s="133">
        <f t="shared" si="63"/>
        <v>0</v>
      </c>
      <c r="O67" s="133"/>
      <c r="P67" s="134">
        <f>SUM(C67:O67)</f>
        <v>0</v>
      </c>
    </row>
    <row r="68" spans="1:16" x14ac:dyDescent="0.3">
      <c r="O68" s="49"/>
    </row>
    <row r="69" spans="1:16" x14ac:dyDescent="0.3">
      <c r="O69" s="49"/>
    </row>
    <row r="70" spans="1:16" x14ac:dyDescent="0.3">
      <c r="O70" s="49"/>
    </row>
    <row r="71" spans="1:16" x14ac:dyDescent="0.3">
      <c r="O71" s="49"/>
    </row>
    <row r="72" spans="1:16" x14ac:dyDescent="0.3">
      <c r="O72" s="49"/>
    </row>
    <row r="73" spans="1:16" x14ac:dyDescent="0.3">
      <c r="O73" s="49"/>
    </row>
    <row r="74" spans="1:16" x14ac:dyDescent="0.3">
      <c r="O74" s="49"/>
    </row>
    <row r="75" spans="1:16" x14ac:dyDescent="0.3">
      <c r="O75" s="49"/>
    </row>
    <row r="76" spans="1:16" x14ac:dyDescent="0.3">
      <c r="O76" s="49"/>
    </row>
    <row r="77" spans="1:16" x14ac:dyDescent="0.3">
      <c r="O77" s="49"/>
    </row>
    <row r="78" spans="1:16" x14ac:dyDescent="0.3">
      <c r="O78" s="49"/>
    </row>
    <row r="79" spans="1:16" x14ac:dyDescent="0.3">
      <c r="O79" s="49"/>
    </row>
    <row r="80" spans="1:16" x14ac:dyDescent="0.3">
      <c r="O80" s="49"/>
    </row>
    <row r="81" spans="15:15" x14ac:dyDescent="0.3">
      <c r="O81" s="49"/>
    </row>
    <row r="82" spans="15:15" x14ac:dyDescent="0.3">
      <c r="O82" s="49"/>
    </row>
    <row r="83" spans="15:15" x14ac:dyDescent="0.3">
      <c r="O83" s="49"/>
    </row>
    <row r="84" spans="15:15" x14ac:dyDescent="0.3">
      <c r="O84" s="49"/>
    </row>
    <row r="85" spans="15:15" x14ac:dyDescent="0.3">
      <c r="O85" s="49"/>
    </row>
    <row r="86" spans="15:15" x14ac:dyDescent="0.3">
      <c r="O86" s="49"/>
    </row>
    <row r="87" spans="15:15" x14ac:dyDescent="0.3">
      <c r="O87" s="49"/>
    </row>
    <row r="88" spans="15:15" x14ac:dyDescent="0.3">
      <c r="O88" s="49"/>
    </row>
    <row r="89" spans="15:15" x14ac:dyDescent="0.3">
      <c r="O89" s="49"/>
    </row>
    <row r="90" spans="15:15" x14ac:dyDescent="0.3">
      <c r="O90" s="49"/>
    </row>
    <row r="91" spans="15:15" x14ac:dyDescent="0.3">
      <c r="O91" s="49"/>
    </row>
    <row r="92" spans="15:15" x14ac:dyDescent="0.3">
      <c r="O92" s="49"/>
    </row>
    <row r="93" spans="15:15" x14ac:dyDescent="0.3">
      <c r="O93" s="49"/>
    </row>
    <row r="94" spans="15:15" x14ac:dyDescent="0.3">
      <c r="O94" s="49"/>
    </row>
    <row r="95" spans="15:15" x14ac:dyDescent="0.3">
      <c r="O95" s="49"/>
    </row>
    <row r="96" spans="15:15" x14ac:dyDescent="0.3">
      <c r="O96" s="49"/>
    </row>
    <row r="97" spans="15:15" x14ac:dyDescent="0.3">
      <c r="O97" s="49"/>
    </row>
    <row r="98" spans="15:15" x14ac:dyDescent="0.3">
      <c r="O98" s="49"/>
    </row>
    <row r="99" spans="15:15" x14ac:dyDescent="0.3">
      <c r="O99" s="49"/>
    </row>
    <row r="100" spans="15:15" x14ac:dyDescent="0.3">
      <c r="O100" s="49"/>
    </row>
  </sheetData>
  <sheetProtection sheet="1" objects="1" scenarios="1" selectLockedCells="1"/>
  <mergeCells count="1">
    <mergeCell ref="C1:P1"/>
  </mergeCells>
  <conditionalFormatting sqref="A64:XFD64">
    <cfRule type="cellIs" dxfId="4" priority="1" operator="lessThan">
      <formula>0</formula>
    </cfRule>
  </conditionalFormatting>
  <conditionalFormatting sqref="C11:N11">
    <cfRule type="cellIs" dxfId="3" priority="4" operator="lessThan">
      <formula>0</formula>
    </cfRule>
  </conditionalFormatting>
  <conditionalFormatting sqref="C25:N25">
    <cfRule type="cellIs" dxfId="2" priority="3" operator="lessThan">
      <formula>0</formula>
    </cfRule>
  </conditionalFormatting>
  <conditionalFormatting sqref="C39:N39">
    <cfRule type="cellIs" dxfId="1" priority="2" operator="lessThan">
      <formula>0</formula>
    </cfRule>
  </conditionalFormatting>
  <pageMargins left="0.7" right="0.7" top="0.75" bottom="0.75" header="0.3" footer="0.3"/>
  <pageSetup scale="57" orientation="portrait" verticalDpi="0" r:id="rId1"/>
  <ignoredErrors>
    <ignoredError sqref="C58 D58:N5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6BC8E-0F2C-4D42-B9C3-3BDDBEE85ACF}">
  <sheetPr>
    <tabColor rgb="FFFFC000"/>
    <pageSetUpPr fitToPage="1"/>
  </sheetPr>
  <dimension ref="A1:G20"/>
  <sheetViews>
    <sheetView zoomScale="115" zoomScaleNormal="115" workbookViewId="0"/>
  </sheetViews>
  <sheetFormatPr defaultColWidth="9.109375" defaultRowHeight="14.4" x14ac:dyDescent="0.3"/>
  <cols>
    <col min="1" max="1" width="29.44140625" style="95" bestFit="1" customWidth="1"/>
    <col min="2" max="4" width="10.109375" style="95" customWidth="1"/>
    <col min="5" max="5" width="11.44140625" style="95" customWidth="1"/>
    <col min="6" max="6" width="10.109375" style="95" customWidth="1"/>
    <col min="7" max="7" width="16.44140625" style="95" customWidth="1"/>
    <col min="8" max="16384" width="9.109375" style="95"/>
  </cols>
  <sheetData>
    <row r="1" spans="1:7" ht="15" thickBot="1" x14ac:dyDescent="0.35">
      <c r="A1" s="184" t="s">
        <v>269</v>
      </c>
      <c r="B1" s="185"/>
    </row>
    <row r="2" spans="1:7" ht="29.4" thickBot="1" x14ac:dyDescent="0.35">
      <c r="A2" s="186" t="s">
        <v>27</v>
      </c>
      <c r="B2" s="368" t="s">
        <v>164</v>
      </c>
      <c r="C2" s="369" t="s">
        <v>165</v>
      </c>
      <c r="D2" s="369" t="s">
        <v>166</v>
      </c>
      <c r="E2" s="369" t="s">
        <v>26</v>
      </c>
      <c r="F2" s="370" t="s">
        <v>119</v>
      </c>
      <c r="G2" s="187" t="s">
        <v>202</v>
      </c>
    </row>
    <row r="3" spans="1:7" x14ac:dyDescent="0.3">
      <c r="A3" t="s">
        <v>204</v>
      </c>
      <c r="B3" s="151"/>
      <c r="C3" s="151"/>
      <c r="D3" s="151"/>
      <c r="E3" s="151"/>
      <c r="F3" s="151"/>
      <c r="G3" t="s">
        <v>188</v>
      </c>
    </row>
    <row r="4" spans="1:7" x14ac:dyDescent="0.3">
      <c r="A4" s="196" t="s">
        <v>120</v>
      </c>
      <c r="B4" s="188"/>
      <c r="C4" s="188"/>
      <c r="D4" s="188"/>
      <c r="E4" s="188"/>
      <c r="F4" s="188"/>
      <c r="G4" t="s">
        <v>146</v>
      </c>
    </row>
    <row r="5" spans="1:7" x14ac:dyDescent="0.3">
      <c r="A5" s="196" t="s">
        <v>205</v>
      </c>
      <c r="B5" s="188"/>
      <c r="C5" s="188"/>
      <c r="D5" s="188"/>
      <c r="E5" s="188"/>
      <c r="F5" s="188"/>
      <c r="G5" t="s">
        <v>188</v>
      </c>
    </row>
    <row r="6" spans="1:7" x14ac:dyDescent="0.3">
      <c r="A6" s="196" t="s">
        <v>145</v>
      </c>
      <c r="B6" s="188"/>
      <c r="C6" s="188"/>
      <c r="D6" s="188"/>
      <c r="E6" s="188"/>
      <c r="F6" s="188"/>
      <c r="G6" t="s">
        <v>190</v>
      </c>
    </row>
    <row r="7" spans="1:7" x14ac:dyDescent="0.3">
      <c r="A7" s="196" t="s">
        <v>163</v>
      </c>
      <c r="B7" s="188"/>
      <c r="C7" s="188"/>
      <c r="D7" s="188"/>
      <c r="E7" s="188"/>
      <c r="F7" s="188"/>
      <c r="G7" t="s">
        <v>189</v>
      </c>
    </row>
    <row r="8" spans="1:7" ht="15" thickBot="1" x14ac:dyDescent="0.35">
      <c r="A8" s="196" t="s">
        <v>206</v>
      </c>
      <c r="B8" s="188"/>
      <c r="C8" s="188"/>
      <c r="D8" s="188"/>
      <c r="E8" s="188"/>
      <c r="F8" s="188"/>
      <c r="G8" t="s">
        <v>191</v>
      </c>
    </row>
    <row r="9" spans="1:7" s="1" customFormat="1" ht="15" thickBot="1" x14ac:dyDescent="0.35">
      <c r="A9" s="197" t="s">
        <v>124</v>
      </c>
      <c r="B9" s="198">
        <f>SUM(B3:B8)</f>
        <v>0</v>
      </c>
      <c r="C9" s="198">
        <f>SUM(C3:C8)</f>
        <v>0</v>
      </c>
      <c r="D9" s="198">
        <f>SUM(D3:D8)</f>
        <v>0</v>
      </c>
      <c r="E9" s="198">
        <f>SUM(E3:E8)</f>
        <v>0</v>
      </c>
      <c r="F9" s="199">
        <f>SUM(F3:F8)</f>
        <v>0</v>
      </c>
    </row>
    <row r="10" spans="1:7" s="105" customFormat="1" ht="15" thickBot="1" x14ac:dyDescent="0.35">
      <c r="A10" s="189"/>
      <c r="B10" s="190"/>
      <c r="C10" s="190"/>
      <c r="D10" s="190"/>
      <c r="E10" s="190"/>
      <c r="F10" s="190"/>
    </row>
    <row r="11" spans="1:7" s="1" customFormat="1" x14ac:dyDescent="0.3">
      <c r="A11" s="192" t="s">
        <v>211</v>
      </c>
      <c r="B11" s="367" t="s">
        <v>21</v>
      </c>
      <c r="C11" s="367" t="s">
        <v>20</v>
      </c>
      <c r="D11" s="367" t="s">
        <v>38</v>
      </c>
      <c r="E11" s="367" t="s">
        <v>314</v>
      </c>
      <c r="F11" s="367" t="s">
        <v>315</v>
      </c>
      <c r="G11" s="154" t="s">
        <v>209</v>
      </c>
    </row>
    <row r="12" spans="1:7" customFormat="1" x14ac:dyDescent="0.3">
      <c r="A12" s="7" t="s">
        <v>204</v>
      </c>
      <c r="B12" s="388">
        <f>SUM('2. Activity'!$C$8:$N$8)*'3. Costs per Animal'!B3</f>
        <v>0</v>
      </c>
      <c r="C12" s="388">
        <f>SUM('2. Activity'!$C$23:$N$23)*'3. Costs per Animal'!C3</f>
        <v>0</v>
      </c>
      <c r="D12" s="388">
        <f>SUM('2. Activity'!$C$37:$N$37)*'3. Costs per Animal'!D3</f>
        <v>0</v>
      </c>
      <c r="E12" s="388">
        <f>SUM('2. Activity'!$C$48:$N$48)*'3. Costs per Animal'!E3</f>
        <v>0</v>
      </c>
      <c r="F12" s="388">
        <f>SUM('2. Activity'!$C$54:$N$54)*'3. Costs per Animal'!F3</f>
        <v>0</v>
      </c>
      <c r="G12" s="389">
        <f t="shared" ref="G12:G17" si="0">SUM(B12:F12)</f>
        <v>0</v>
      </c>
    </row>
    <row r="13" spans="1:7" customFormat="1" x14ac:dyDescent="0.3">
      <c r="A13" s="194" t="s">
        <v>120</v>
      </c>
      <c r="B13" s="388">
        <f>SUM('2. Activity'!$C$14:$N$14)*'3. Costs per Animal'!B4</f>
        <v>0</v>
      </c>
      <c r="C13" s="388">
        <f>SUM('2. Activity'!$C$28:$N$28)*'3. Costs per Animal'!C4</f>
        <v>0</v>
      </c>
      <c r="D13" s="388">
        <f>SUM('2. Activity'!$C$42:$N$42)*'3. Costs per Animal'!D4</f>
        <v>0</v>
      </c>
      <c r="E13" s="388">
        <f>SUM('2. Activity'!$C$48:$N$48)*'3. Costs per Animal'!E4</f>
        <v>0</v>
      </c>
      <c r="F13" s="388">
        <f>SUM('2. Activity'!$C$64:$N$64)*'3. Costs per Animal'!F4</f>
        <v>0</v>
      </c>
      <c r="G13" s="389">
        <f t="shared" si="0"/>
        <v>0</v>
      </c>
    </row>
    <row r="14" spans="1:7" customFormat="1" x14ac:dyDescent="0.3">
      <c r="A14" s="194" t="s">
        <v>205</v>
      </c>
      <c r="B14" s="388">
        <f>SUM('2. Activity'!$C$8:$N$8)*'3. Costs per Animal'!B5</f>
        <v>0</v>
      </c>
      <c r="C14" s="388">
        <f>SUM('2. Activity'!$C$23:$N$23)*'3. Costs per Animal'!C5</f>
        <v>0</v>
      </c>
      <c r="D14" s="388">
        <f>SUM('2. Activity'!$C$37:$N$37)*'3. Costs per Animal'!D5</f>
        <v>0</v>
      </c>
      <c r="E14" s="388">
        <f>SUM('2. Activity'!$C$48:$N$48)*'3. Costs per Animal'!E5</f>
        <v>0</v>
      </c>
      <c r="F14" s="388">
        <f>SUM('2. Activity'!$C$54:$N$54)*'3. Costs per Animal'!F5</f>
        <v>0</v>
      </c>
      <c r="G14" s="389">
        <f t="shared" si="0"/>
        <v>0</v>
      </c>
    </row>
    <row r="15" spans="1:7" customFormat="1" x14ac:dyDescent="0.3">
      <c r="A15" s="194" t="s">
        <v>145</v>
      </c>
      <c r="B15" s="388">
        <f>SUM('2. Activity'!$C$8:$N$8)*'3. Costs per Animal'!B6</f>
        <v>0</v>
      </c>
      <c r="C15" s="388">
        <f>SUM('2. Activity'!$C$23:$N$23)*'3. Costs per Animal'!C6</f>
        <v>0</v>
      </c>
      <c r="D15" s="388">
        <f>SUM('2. Activity'!$C$37:$N$37)*'3. Costs per Animal'!D6</f>
        <v>0</v>
      </c>
      <c r="E15" s="388">
        <f>SUM('2. Activity'!$C$48:$N$48)*'3. Costs per Animal'!E6</f>
        <v>0</v>
      </c>
      <c r="F15" s="388">
        <f>SUM('2. Activity'!$C$54:$N$54)*'3. Costs per Animal'!F6</f>
        <v>0</v>
      </c>
      <c r="G15" s="389">
        <f t="shared" si="0"/>
        <v>0</v>
      </c>
    </row>
    <row r="16" spans="1:7" customFormat="1" x14ac:dyDescent="0.3">
      <c r="A16" s="194" t="s">
        <v>163</v>
      </c>
      <c r="B16" s="388">
        <f>SUM('2. Activity'!$C$17:$N$17)*'3. Costs per Animal'!B7</f>
        <v>0</v>
      </c>
      <c r="C16" s="388">
        <f>SUM('2. Activity'!$C$31:$N$31)*'3. Costs per Animal'!C7</f>
        <v>0</v>
      </c>
      <c r="D16" s="388">
        <f>SUM('2. Activity'!$C$45:$N$45)*'3. Costs per Animal'!D7</f>
        <v>0</v>
      </c>
      <c r="E16" s="388">
        <f>SUM('2. Activity'!$C$50:$N$50)*'3. Costs per Animal'!E7</f>
        <v>0</v>
      </c>
      <c r="F16" s="388">
        <f>SUM('2. Activity'!$C$67:$N$67)*'3. Costs per Animal'!F7</f>
        <v>0</v>
      </c>
      <c r="G16" s="389">
        <f t="shared" si="0"/>
        <v>0</v>
      </c>
    </row>
    <row r="17" spans="1:7" customFormat="1" x14ac:dyDescent="0.3">
      <c r="A17" s="194" t="s">
        <v>206</v>
      </c>
      <c r="B17" s="388">
        <f>SUM('2. Activity'!$C$14:$N$14)*'3. Costs per Animal'!B8</f>
        <v>0</v>
      </c>
      <c r="C17" s="388">
        <f>SUM('2. Activity'!$C$28:$N$28)*'3. Costs per Animal'!C8</f>
        <v>0</v>
      </c>
      <c r="D17" s="388">
        <f>SUM('2. Activity'!$C$42:$N$42)*'3. Costs per Animal'!D8</f>
        <v>0</v>
      </c>
      <c r="E17" s="388">
        <f>SUM('2. Activity'!$C$48:$N$48)*'3. Costs per Animal'!E8</f>
        <v>0</v>
      </c>
      <c r="F17" s="388">
        <f>SUM('2. Activity'!$C$64:$N$64)*'3. Costs per Animal'!F8</f>
        <v>0</v>
      </c>
      <c r="G17" s="389">
        <f t="shared" si="0"/>
        <v>0</v>
      </c>
    </row>
    <row r="18" spans="1:7" customFormat="1" ht="15" thickBot="1" x14ac:dyDescent="0.35">
      <c r="A18" s="195" t="s">
        <v>0</v>
      </c>
      <c r="B18" s="390">
        <f t="shared" ref="B18:G18" si="1">SUM(B12:B17)</f>
        <v>0</v>
      </c>
      <c r="C18" s="390">
        <f t="shared" si="1"/>
        <v>0</v>
      </c>
      <c r="D18" s="390">
        <f t="shared" si="1"/>
        <v>0</v>
      </c>
      <c r="E18" s="390">
        <f t="shared" si="1"/>
        <v>0</v>
      </c>
      <c r="F18" s="390">
        <f t="shared" si="1"/>
        <v>0</v>
      </c>
      <c r="G18" s="391">
        <f t="shared" si="1"/>
        <v>0</v>
      </c>
    </row>
    <row r="19" spans="1:7" customFormat="1" x14ac:dyDescent="0.3"/>
    <row r="20" spans="1:7" customFormat="1" x14ac:dyDescent="0.3">
      <c r="A20" s="196" t="s">
        <v>329</v>
      </c>
    </row>
  </sheetData>
  <sheetProtection sheet="1" objects="1" scenarios="1" selectLockedCells="1"/>
  <phoneticPr fontId="8" type="noConversion"/>
  <pageMargins left="0.7" right="0.7" top="0.75" bottom="0.75" header="0.3" footer="0.3"/>
  <pageSetup scale="48"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9673E-4C6A-429D-8695-58AFEAA24844}">
  <sheetPr>
    <tabColor rgb="FFFFC000"/>
    <pageSetUpPr fitToPage="1"/>
  </sheetPr>
  <dimension ref="A1:Q43"/>
  <sheetViews>
    <sheetView workbookViewId="0">
      <pane xSplit="2" ySplit="2" topLeftCell="C3" activePane="bottomRight" state="frozen"/>
      <selection activeCell="Q34" sqref="Q34"/>
      <selection pane="topRight" activeCell="Q34" sqref="Q34"/>
      <selection pane="bottomLeft" activeCell="Q34" sqref="Q34"/>
      <selection pane="bottomRight" activeCell="I41" sqref="I40:I41"/>
    </sheetView>
  </sheetViews>
  <sheetFormatPr defaultColWidth="9.109375" defaultRowHeight="14.4" x14ac:dyDescent="0.3"/>
  <cols>
    <col min="1" max="1" width="2.6640625" style="95" customWidth="1"/>
    <col min="2" max="2" width="31.44140625" bestFit="1" customWidth="1"/>
    <col min="3" max="14" width="13.44140625" style="95" customWidth="1"/>
    <col min="15" max="15" width="0.6640625" customWidth="1"/>
    <col min="16" max="16" width="18.21875" style="1" customWidth="1"/>
    <col min="17" max="16384" width="9.109375" style="95"/>
  </cols>
  <sheetData>
    <row r="1" spans="1:16" customFormat="1" ht="15" thickBot="1" x14ac:dyDescent="0.35">
      <c r="A1" s="118" t="s">
        <v>133</v>
      </c>
      <c r="B1" s="119"/>
      <c r="C1" s="119"/>
      <c r="D1" s="119"/>
      <c r="E1" s="119"/>
      <c r="F1" s="119"/>
      <c r="G1" s="119"/>
      <c r="H1" s="119"/>
      <c r="I1" s="119"/>
      <c r="J1" s="119"/>
      <c r="K1" s="119"/>
      <c r="L1" s="119"/>
      <c r="M1" s="119"/>
      <c r="N1" s="119"/>
      <c r="O1" s="119"/>
      <c r="P1" s="154"/>
    </row>
    <row r="2" spans="1:16" customFormat="1" ht="15" customHeight="1" thickBot="1" x14ac:dyDescent="0.35">
      <c r="A2" s="120" t="s">
        <v>27</v>
      </c>
      <c r="B2" s="121"/>
      <c r="C2" s="122" t="str">
        <f>'2. Activity'!C2</f>
        <v>Jan</v>
      </c>
      <c r="D2" s="122" t="str">
        <f>'2. Activity'!D2</f>
        <v>Feb</v>
      </c>
      <c r="E2" s="122" t="str">
        <f>'2. Activity'!E2</f>
        <v>Mar</v>
      </c>
      <c r="F2" s="122" t="str">
        <f>'2. Activity'!F2</f>
        <v>Apr</v>
      </c>
      <c r="G2" s="122" t="str">
        <f>'2. Activity'!G2</f>
        <v>May</v>
      </c>
      <c r="H2" s="122" t="str">
        <f>'2. Activity'!H2</f>
        <v>Jun</v>
      </c>
      <c r="I2" s="122" t="str">
        <f>'2. Activity'!I2</f>
        <v>Jul</v>
      </c>
      <c r="J2" s="122" t="str">
        <f>'2. Activity'!J2</f>
        <v>Aug</v>
      </c>
      <c r="K2" s="122" t="str">
        <f>'2. Activity'!K2</f>
        <v>Sep</v>
      </c>
      <c r="L2" s="122" t="str">
        <f>'2. Activity'!L2</f>
        <v>Oct</v>
      </c>
      <c r="M2" s="122" t="str">
        <f>'2. Activity'!M2</f>
        <v>Nov</v>
      </c>
      <c r="N2" s="122" t="str">
        <f>'2. Activity'!N2</f>
        <v>Dec</v>
      </c>
      <c r="O2" s="122"/>
      <c r="P2" s="123" t="s">
        <v>0</v>
      </c>
    </row>
    <row r="3" spans="1:16" customFormat="1" x14ac:dyDescent="0.3">
      <c r="A3" s="155" t="s">
        <v>110</v>
      </c>
      <c r="B3" s="156"/>
      <c r="C3" s="157"/>
      <c r="D3" s="158"/>
      <c r="E3" s="158"/>
      <c r="F3" s="158"/>
      <c r="G3" s="158"/>
      <c r="H3" s="158"/>
      <c r="I3" s="158"/>
      <c r="J3" s="158"/>
      <c r="K3" s="158"/>
      <c r="L3" s="158"/>
      <c r="M3" s="158"/>
      <c r="N3" s="158"/>
      <c r="O3" s="158"/>
      <c r="P3" s="159"/>
    </row>
    <row r="4" spans="1:16" customFormat="1" x14ac:dyDescent="0.3">
      <c r="A4" s="7"/>
      <c r="B4" s="10" t="s">
        <v>109</v>
      </c>
      <c r="C4" s="10"/>
      <c r="D4" s="10"/>
      <c r="E4" s="10"/>
      <c r="F4" s="10"/>
      <c r="G4" s="10"/>
      <c r="H4" s="10"/>
      <c r="I4" s="10"/>
      <c r="J4" s="10"/>
      <c r="K4" s="10"/>
      <c r="L4" s="10"/>
      <c r="M4" s="10"/>
      <c r="N4" s="10"/>
      <c r="O4" s="10"/>
      <c r="P4" s="160"/>
    </row>
    <row r="5" spans="1:16" x14ac:dyDescent="0.3">
      <c r="A5" s="143"/>
      <c r="B5" t="s">
        <v>262</v>
      </c>
      <c r="C5" s="242"/>
      <c r="D5" s="242">
        <f>C5</f>
        <v>0</v>
      </c>
      <c r="E5" s="242">
        <f t="shared" ref="E5:N7" si="0">D5</f>
        <v>0</v>
      </c>
      <c r="F5" s="242">
        <f t="shared" si="0"/>
        <v>0</v>
      </c>
      <c r="G5" s="242">
        <f t="shared" si="0"/>
        <v>0</v>
      </c>
      <c r="H5" s="242">
        <f t="shared" si="0"/>
        <v>0</v>
      </c>
      <c r="I5" s="242">
        <f t="shared" si="0"/>
        <v>0</v>
      </c>
      <c r="J5" s="242">
        <f t="shared" si="0"/>
        <v>0</v>
      </c>
      <c r="K5" s="242">
        <f t="shared" si="0"/>
        <v>0</v>
      </c>
      <c r="L5" s="242">
        <f t="shared" si="0"/>
        <v>0</v>
      </c>
      <c r="M5" s="242">
        <f t="shared" si="0"/>
        <v>0</v>
      </c>
      <c r="N5" s="242">
        <f t="shared" si="0"/>
        <v>0</v>
      </c>
      <c r="O5" s="343"/>
      <c r="P5" s="162"/>
    </row>
    <row r="6" spans="1:16" customFormat="1" x14ac:dyDescent="0.3">
      <c r="A6" s="7"/>
      <c r="B6" t="s">
        <v>264</v>
      </c>
      <c r="C6" s="380">
        <f>C5*52/12</f>
        <v>0</v>
      </c>
      <c r="D6" s="380">
        <f t="shared" ref="D6:N6" si="1">D5*52/12</f>
        <v>0</v>
      </c>
      <c r="E6" s="380">
        <f t="shared" si="1"/>
        <v>0</v>
      </c>
      <c r="F6" s="380">
        <f t="shared" si="1"/>
        <v>0</v>
      </c>
      <c r="G6" s="380">
        <f t="shared" si="1"/>
        <v>0</v>
      </c>
      <c r="H6" s="380">
        <f t="shared" si="1"/>
        <v>0</v>
      </c>
      <c r="I6" s="380">
        <f t="shared" si="1"/>
        <v>0</v>
      </c>
      <c r="J6" s="380">
        <f t="shared" si="1"/>
        <v>0</v>
      </c>
      <c r="K6" s="380">
        <f t="shared" si="1"/>
        <v>0</v>
      </c>
      <c r="L6" s="380">
        <f t="shared" si="1"/>
        <v>0</v>
      </c>
      <c r="M6" s="380">
        <f t="shared" si="1"/>
        <v>0</v>
      </c>
      <c r="N6" s="380">
        <f t="shared" si="1"/>
        <v>0</v>
      </c>
      <c r="O6" s="161"/>
      <c r="P6" s="162"/>
    </row>
    <row r="7" spans="1:16" x14ac:dyDescent="0.3">
      <c r="A7" s="143"/>
      <c r="B7" t="s">
        <v>263</v>
      </c>
      <c r="C7" s="242"/>
      <c r="D7" s="242">
        <f>C7</f>
        <v>0</v>
      </c>
      <c r="E7" s="242">
        <f t="shared" si="0"/>
        <v>0</v>
      </c>
      <c r="F7" s="242">
        <f t="shared" si="0"/>
        <v>0</v>
      </c>
      <c r="G7" s="242">
        <f t="shared" si="0"/>
        <v>0</v>
      </c>
      <c r="H7" s="242">
        <f t="shared" si="0"/>
        <v>0</v>
      </c>
      <c r="I7" s="242">
        <f t="shared" si="0"/>
        <v>0</v>
      </c>
      <c r="J7" s="242">
        <f t="shared" si="0"/>
        <v>0</v>
      </c>
      <c r="K7" s="242">
        <f t="shared" si="0"/>
        <v>0</v>
      </c>
      <c r="L7" s="242">
        <f t="shared" si="0"/>
        <v>0</v>
      </c>
      <c r="M7" s="242">
        <f t="shared" si="0"/>
        <v>0</v>
      </c>
      <c r="N7" s="242">
        <f t="shared" si="0"/>
        <v>0</v>
      </c>
      <c r="O7" s="343"/>
      <c r="P7" s="162"/>
    </row>
    <row r="8" spans="1:16" customFormat="1" x14ac:dyDescent="0.3">
      <c r="A8" s="7"/>
      <c r="B8" t="s">
        <v>130</v>
      </c>
      <c r="C8" s="380">
        <f t="shared" ref="C8:N8" si="2">C7*C6</f>
        <v>0</v>
      </c>
      <c r="D8" s="380">
        <f t="shared" si="2"/>
        <v>0</v>
      </c>
      <c r="E8" s="380">
        <f t="shared" si="2"/>
        <v>0</v>
      </c>
      <c r="F8" s="380">
        <f t="shared" si="2"/>
        <v>0</v>
      </c>
      <c r="G8" s="380">
        <f t="shared" si="2"/>
        <v>0</v>
      </c>
      <c r="H8" s="380">
        <f t="shared" si="2"/>
        <v>0</v>
      </c>
      <c r="I8" s="380">
        <f t="shared" si="2"/>
        <v>0</v>
      </c>
      <c r="J8" s="380">
        <f t="shared" si="2"/>
        <v>0</v>
      </c>
      <c r="K8" s="380">
        <f t="shared" si="2"/>
        <v>0</v>
      </c>
      <c r="L8" s="380">
        <f t="shared" si="2"/>
        <v>0</v>
      </c>
      <c r="M8" s="380">
        <f t="shared" si="2"/>
        <v>0</v>
      </c>
      <c r="N8" s="380">
        <f t="shared" si="2"/>
        <v>0</v>
      </c>
      <c r="O8" s="161"/>
      <c r="P8" s="163">
        <f>SUM(C8:N8)</f>
        <v>0</v>
      </c>
    </row>
    <row r="9" spans="1:16" x14ac:dyDescent="0.3">
      <c r="A9" s="143"/>
      <c r="B9" s="10" t="s">
        <v>324</v>
      </c>
      <c r="C9" s="147"/>
      <c r="D9" s="147"/>
      <c r="E9" s="147"/>
      <c r="F9" s="147"/>
      <c r="G9" s="147"/>
      <c r="H9" s="147"/>
      <c r="I9" s="147"/>
      <c r="J9" s="147"/>
      <c r="K9" s="147"/>
      <c r="L9" s="147"/>
      <c r="M9" s="147"/>
      <c r="N9" s="147"/>
      <c r="O9" s="10"/>
      <c r="P9" s="160"/>
    </row>
    <row r="10" spans="1:16" x14ac:dyDescent="0.3">
      <c r="A10" s="143"/>
      <c r="B10" s="95" t="s">
        <v>81</v>
      </c>
      <c r="C10" s="145"/>
      <c r="D10" s="145">
        <f>C10</f>
        <v>0</v>
      </c>
      <c r="E10" s="145">
        <f t="shared" ref="E10:N10" si="3">D10</f>
        <v>0</v>
      </c>
      <c r="F10" s="145">
        <f t="shared" si="3"/>
        <v>0</v>
      </c>
      <c r="G10" s="145">
        <f t="shared" si="3"/>
        <v>0</v>
      </c>
      <c r="H10" s="145">
        <f t="shared" si="3"/>
        <v>0</v>
      </c>
      <c r="I10" s="145">
        <f t="shared" si="3"/>
        <v>0</v>
      </c>
      <c r="J10" s="145">
        <f t="shared" si="3"/>
        <v>0</v>
      </c>
      <c r="K10" s="145">
        <f t="shared" si="3"/>
        <v>0</v>
      </c>
      <c r="L10" s="145">
        <f t="shared" si="3"/>
        <v>0</v>
      </c>
      <c r="M10" s="145">
        <f t="shared" si="3"/>
        <v>0</v>
      </c>
      <c r="N10" s="145">
        <f t="shared" si="3"/>
        <v>0</v>
      </c>
      <c r="O10" s="344"/>
      <c r="P10" s="178"/>
    </row>
    <row r="11" spans="1:16" x14ac:dyDescent="0.3">
      <c r="A11" s="143"/>
      <c r="B11" s="146" t="s">
        <v>82</v>
      </c>
      <c r="C11" s="145"/>
      <c r="D11" s="145">
        <f>C11</f>
        <v>0</v>
      </c>
      <c r="E11" s="145">
        <f t="shared" ref="E11:N11" si="4">D11</f>
        <v>0</v>
      </c>
      <c r="F11" s="145">
        <f t="shared" si="4"/>
        <v>0</v>
      </c>
      <c r="G11" s="145">
        <f t="shared" si="4"/>
        <v>0</v>
      </c>
      <c r="H11" s="145">
        <f t="shared" si="4"/>
        <v>0</v>
      </c>
      <c r="I11" s="145">
        <f t="shared" si="4"/>
        <v>0</v>
      </c>
      <c r="J11" s="145">
        <f t="shared" si="4"/>
        <v>0</v>
      </c>
      <c r="K11" s="145">
        <f t="shared" si="4"/>
        <v>0</v>
      </c>
      <c r="L11" s="145">
        <f t="shared" si="4"/>
        <v>0</v>
      </c>
      <c r="M11" s="145">
        <f t="shared" si="4"/>
        <v>0</v>
      </c>
      <c r="N11" s="145">
        <f t="shared" si="4"/>
        <v>0</v>
      </c>
      <c r="O11" s="344"/>
      <c r="P11" s="178"/>
    </row>
    <row r="12" spans="1:16" x14ac:dyDescent="0.3">
      <c r="A12" s="143"/>
      <c r="B12" s="146" t="s">
        <v>83</v>
      </c>
      <c r="C12" s="145"/>
      <c r="D12" s="145">
        <f t="shared" ref="D12:N15" si="5">C12</f>
        <v>0</v>
      </c>
      <c r="E12" s="145">
        <f t="shared" si="5"/>
        <v>0</v>
      </c>
      <c r="F12" s="145">
        <f t="shared" si="5"/>
        <v>0</v>
      </c>
      <c r="G12" s="145">
        <f t="shared" si="5"/>
        <v>0</v>
      </c>
      <c r="H12" s="145">
        <f t="shared" si="5"/>
        <v>0</v>
      </c>
      <c r="I12" s="145">
        <f t="shared" si="5"/>
        <v>0</v>
      </c>
      <c r="J12" s="145">
        <f t="shared" si="5"/>
        <v>0</v>
      </c>
      <c r="K12" s="145">
        <f t="shared" si="5"/>
        <v>0</v>
      </c>
      <c r="L12" s="145">
        <f t="shared" si="5"/>
        <v>0</v>
      </c>
      <c r="M12" s="145">
        <f t="shared" si="5"/>
        <v>0</v>
      </c>
      <c r="N12" s="145">
        <f t="shared" si="5"/>
        <v>0</v>
      </c>
      <c r="O12" s="344"/>
      <c r="P12" s="178"/>
    </row>
    <row r="13" spans="1:16" x14ac:dyDescent="0.3">
      <c r="A13" s="143"/>
      <c r="B13" s="146" t="s">
        <v>84</v>
      </c>
      <c r="C13" s="145"/>
      <c r="D13" s="145">
        <f t="shared" si="5"/>
        <v>0</v>
      </c>
      <c r="E13" s="145">
        <f t="shared" si="5"/>
        <v>0</v>
      </c>
      <c r="F13" s="145">
        <f t="shared" si="5"/>
        <v>0</v>
      </c>
      <c r="G13" s="145">
        <f t="shared" si="5"/>
        <v>0</v>
      </c>
      <c r="H13" s="145">
        <f t="shared" si="5"/>
        <v>0</v>
      </c>
      <c r="I13" s="145">
        <f t="shared" si="5"/>
        <v>0</v>
      </c>
      <c r="J13" s="145">
        <f t="shared" si="5"/>
        <v>0</v>
      </c>
      <c r="K13" s="145">
        <f t="shared" si="5"/>
        <v>0</v>
      </c>
      <c r="L13" s="145">
        <f t="shared" si="5"/>
        <v>0</v>
      </c>
      <c r="M13" s="145">
        <f t="shared" si="5"/>
        <v>0</v>
      </c>
      <c r="N13" s="145">
        <f t="shared" si="5"/>
        <v>0</v>
      </c>
      <c r="O13" s="344"/>
      <c r="P13" s="178"/>
    </row>
    <row r="14" spans="1:16" x14ac:dyDescent="0.3">
      <c r="A14" s="143"/>
      <c r="B14" s="146" t="s">
        <v>131</v>
      </c>
      <c r="C14" s="145"/>
      <c r="D14" s="145">
        <f t="shared" si="5"/>
        <v>0</v>
      </c>
      <c r="E14" s="145">
        <f t="shared" si="5"/>
        <v>0</v>
      </c>
      <c r="F14" s="145">
        <f t="shared" si="5"/>
        <v>0</v>
      </c>
      <c r="G14" s="145">
        <f t="shared" si="5"/>
        <v>0</v>
      </c>
      <c r="H14" s="145">
        <f t="shared" si="5"/>
        <v>0</v>
      </c>
      <c r="I14" s="145">
        <f t="shared" si="5"/>
        <v>0</v>
      </c>
      <c r="J14" s="145">
        <f t="shared" si="5"/>
        <v>0</v>
      </c>
      <c r="K14" s="145">
        <f t="shared" si="5"/>
        <v>0</v>
      </c>
      <c r="L14" s="145">
        <f t="shared" si="5"/>
        <v>0</v>
      </c>
      <c r="M14" s="145">
        <f t="shared" si="5"/>
        <v>0</v>
      </c>
      <c r="N14" s="145">
        <f t="shared" si="5"/>
        <v>0</v>
      </c>
      <c r="O14" s="344"/>
      <c r="P14" s="178"/>
    </row>
    <row r="15" spans="1:16" x14ac:dyDescent="0.3">
      <c r="A15" s="143"/>
      <c r="B15" s="146" t="s">
        <v>132</v>
      </c>
      <c r="C15" s="145"/>
      <c r="D15" s="145">
        <f t="shared" si="5"/>
        <v>0</v>
      </c>
      <c r="E15" s="145">
        <f t="shared" si="5"/>
        <v>0</v>
      </c>
      <c r="F15" s="145">
        <f t="shared" si="5"/>
        <v>0</v>
      </c>
      <c r="G15" s="145">
        <f t="shared" si="5"/>
        <v>0</v>
      </c>
      <c r="H15" s="145">
        <f t="shared" si="5"/>
        <v>0</v>
      </c>
      <c r="I15" s="145">
        <f t="shared" si="5"/>
        <v>0</v>
      </c>
      <c r="J15" s="145">
        <f t="shared" si="5"/>
        <v>0</v>
      </c>
      <c r="K15" s="145">
        <f t="shared" si="5"/>
        <v>0</v>
      </c>
      <c r="L15" s="145">
        <f t="shared" si="5"/>
        <v>0</v>
      </c>
      <c r="M15" s="145">
        <f t="shared" si="5"/>
        <v>0</v>
      </c>
      <c r="N15" s="145">
        <f t="shared" si="5"/>
        <v>0</v>
      </c>
      <c r="O15" s="344"/>
      <c r="P15" s="178"/>
    </row>
    <row r="16" spans="1:16" x14ac:dyDescent="0.3">
      <c r="A16" s="143"/>
      <c r="B16" s="10" t="s">
        <v>323</v>
      </c>
      <c r="C16" s="147"/>
      <c r="D16" s="147"/>
      <c r="E16" s="147"/>
      <c r="F16" s="147"/>
      <c r="G16" s="147"/>
      <c r="H16" s="147"/>
      <c r="I16" s="147"/>
      <c r="J16" s="147"/>
      <c r="K16" s="147"/>
      <c r="L16" s="147"/>
      <c r="M16" s="147"/>
      <c r="N16" s="147"/>
      <c r="O16" s="10"/>
      <c r="P16" s="160"/>
    </row>
    <row r="17" spans="1:17" x14ac:dyDescent="0.3">
      <c r="A17" s="143"/>
      <c r="B17" t="str">
        <f t="shared" ref="B17:B22" si="6">B10</f>
        <v>Consultation Fee</v>
      </c>
      <c r="C17" s="376"/>
      <c r="D17" s="376">
        <f t="shared" ref="D17:D22" si="7">C17</f>
        <v>0</v>
      </c>
      <c r="E17" s="376">
        <f t="shared" ref="E17:N18" si="8">D17</f>
        <v>0</v>
      </c>
      <c r="F17" s="376">
        <f t="shared" si="8"/>
        <v>0</v>
      </c>
      <c r="G17" s="376">
        <f t="shared" si="8"/>
        <v>0</v>
      </c>
      <c r="H17" s="376">
        <f t="shared" si="8"/>
        <v>0</v>
      </c>
      <c r="I17" s="376">
        <f t="shared" si="8"/>
        <v>0</v>
      </c>
      <c r="J17" s="376">
        <f t="shared" si="8"/>
        <v>0</v>
      </c>
      <c r="K17" s="376">
        <f t="shared" si="8"/>
        <v>0</v>
      </c>
      <c r="L17" s="376">
        <f t="shared" si="8"/>
        <v>0</v>
      </c>
      <c r="M17" s="376">
        <f t="shared" si="8"/>
        <v>0</v>
      </c>
      <c r="N17" s="376">
        <f t="shared" si="8"/>
        <v>0</v>
      </c>
      <c r="O17" s="345"/>
      <c r="P17" s="165"/>
    </row>
    <row r="18" spans="1:17" x14ac:dyDescent="0.3">
      <c r="A18" s="143"/>
      <c r="B18" t="str">
        <f t="shared" si="6"/>
        <v>Dental</v>
      </c>
      <c r="C18" s="376"/>
      <c r="D18" s="376">
        <f t="shared" ref="D18" si="9">C18</f>
        <v>0</v>
      </c>
      <c r="E18" s="376">
        <f t="shared" si="8"/>
        <v>0</v>
      </c>
      <c r="F18" s="376">
        <f t="shared" si="8"/>
        <v>0</v>
      </c>
      <c r="G18" s="376">
        <f t="shared" si="8"/>
        <v>0</v>
      </c>
      <c r="H18" s="376">
        <f t="shared" si="8"/>
        <v>0</v>
      </c>
      <c r="I18" s="376">
        <f t="shared" si="8"/>
        <v>0</v>
      </c>
      <c r="J18" s="376">
        <f t="shared" si="8"/>
        <v>0</v>
      </c>
      <c r="K18" s="376">
        <f t="shared" si="8"/>
        <v>0</v>
      </c>
      <c r="L18" s="376">
        <f t="shared" si="8"/>
        <v>0</v>
      </c>
      <c r="M18" s="376">
        <f t="shared" si="8"/>
        <v>0</v>
      </c>
      <c r="N18" s="376">
        <f t="shared" si="8"/>
        <v>0</v>
      </c>
      <c r="O18" s="345"/>
      <c r="P18" s="165"/>
    </row>
    <row r="19" spans="1:17" x14ac:dyDescent="0.3">
      <c r="A19" s="143"/>
      <c r="B19" t="str">
        <f t="shared" si="6"/>
        <v>Mass removal</v>
      </c>
      <c r="C19" s="376"/>
      <c r="D19" s="376">
        <f t="shared" si="7"/>
        <v>0</v>
      </c>
      <c r="E19" s="376">
        <f t="shared" ref="E19:N20" si="10">D19</f>
        <v>0</v>
      </c>
      <c r="F19" s="376">
        <f t="shared" si="10"/>
        <v>0</v>
      </c>
      <c r="G19" s="376">
        <f t="shared" si="10"/>
        <v>0</v>
      </c>
      <c r="H19" s="376">
        <f t="shared" si="10"/>
        <v>0</v>
      </c>
      <c r="I19" s="376">
        <f t="shared" si="10"/>
        <v>0</v>
      </c>
      <c r="J19" s="376">
        <f t="shared" si="10"/>
        <v>0</v>
      </c>
      <c r="K19" s="376">
        <f t="shared" si="10"/>
        <v>0</v>
      </c>
      <c r="L19" s="376">
        <f t="shared" si="10"/>
        <v>0</v>
      </c>
      <c r="M19" s="376">
        <f t="shared" si="10"/>
        <v>0</v>
      </c>
      <c r="N19" s="376">
        <f t="shared" si="10"/>
        <v>0</v>
      </c>
      <c r="O19" s="345"/>
      <c r="P19" s="165"/>
    </row>
    <row r="20" spans="1:17" x14ac:dyDescent="0.3">
      <c r="A20" s="143"/>
      <c r="B20" t="str">
        <f t="shared" si="6"/>
        <v>Difficult Surgery</v>
      </c>
      <c r="C20" s="376"/>
      <c r="D20" s="376">
        <f t="shared" si="7"/>
        <v>0</v>
      </c>
      <c r="E20" s="376">
        <f t="shared" ref="E20:N20" si="11">D20</f>
        <v>0</v>
      </c>
      <c r="F20" s="376">
        <f t="shared" si="10"/>
        <v>0</v>
      </c>
      <c r="G20" s="376">
        <f t="shared" si="11"/>
        <v>0</v>
      </c>
      <c r="H20" s="376">
        <f t="shared" si="11"/>
        <v>0</v>
      </c>
      <c r="I20" s="376">
        <f t="shared" si="11"/>
        <v>0</v>
      </c>
      <c r="J20" s="376">
        <f t="shared" si="11"/>
        <v>0</v>
      </c>
      <c r="K20" s="376">
        <f t="shared" si="11"/>
        <v>0</v>
      </c>
      <c r="L20" s="376">
        <f t="shared" si="11"/>
        <v>0</v>
      </c>
      <c r="M20" s="376">
        <f t="shared" si="11"/>
        <v>0</v>
      </c>
      <c r="N20" s="376">
        <f t="shared" si="11"/>
        <v>0</v>
      </c>
      <c r="O20" s="345"/>
      <c r="P20" s="165"/>
    </row>
    <row r="21" spans="1:17" x14ac:dyDescent="0.3">
      <c r="A21" s="143"/>
      <c r="B21" t="str">
        <f t="shared" si="6"/>
        <v>Cat spay/neuter</v>
      </c>
      <c r="C21" s="376"/>
      <c r="D21" s="376">
        <f t="shared" si="7"/>
        <v>0</v>
      </c>
      <c r="E21" s="376">
        <f t="shared" ref="E21:N21" si="12">D21</f>
        <v>0</v>
      </c>
      <c r="F21" s="376">
        <f t="shared" si="12"/>
        <v>0</v>
      </c>
      <c r="G21" s="376">
        <f t="shared" si="12"/>
        <v>0</v>
      </c>
      <c r="H21" s="376">
        <f t="shared" si="12"/>
        <v>0</v>
      </c>
      <c r="I21" s="376">
        <f t="shared" si="12"/>
        <v>0</v>
      </c>
      <c r="J21" s="376">
        <f t="shared" si="12"/>
        <v>0</v>
      </c>
      <c r="K21" s="376">
        <f t="shared" si="12"/>
        <v>0</v>
      </c>
      <c r="L21" s="376">
        <f t="shared" si="12"/>
        <v>0</v>
      </c>
      <c r="M21" s="376">
        <f t="shared" si="12"/>
        <v>0</v>
      </c>
      <c r="N21" s="376">
        <f t="shared" si="12"/>
        <v>0</v>
      </c>
      <c r="O21" s="345"/>
      <c r="P21" s="165"/>
    </row>
    <row r="22" spans="1:17" x14ac:dyDescent="0.3">
      <c r="A22" s="143"/>
      <c r="B22" t="str">
        <f t="shared" si="6"/>
        <v>Dog spay/neuter</v>
      </c>
      <c r="C22" s="376"/>
      <c r="D22" s="376">
        <f t="shared" si="7"/>
        <v>0</v>
      </c>
      <c r="E22" s="376">
        <f t="shared" ref="E22:N22" si="13">D22</f>
        <v>0</v>
      </c>
      <c r="F22" s="376">
        <f t="shared" si="13"/>
        <v>0</v>
      </c>
      <c r="G22" s="376">
        <f t="shared" si="13"/>
        <v>0</v>
      </c>
      <c r="H22" s="376">
        <f t="shared" si="13"/>
        <v>0</v>
      </c>
      <c r="I22" s="376">
        <f t="shared" si="13"/>
        <v>0</v>
      </c>
      <c r="J22" s="376">
        <f t="shared" si="13"/>
        <v>0</v>
      </c>
      <c r="K22" s="376">
        <f t="shared" si="13"/>
        <v>0</v>
      </c>
      <c r="L22" s="376">
        <f t="shared" si="13"/>
        <v>0</v>
      </c>
      <c r="M22" s="376">
        <f t="shared" si="13"/>
        <v>0</v>
      </c>
      <c r="N22" s="376">
        <f t="shared" si="13"/>
        <v>0</v>
      </c>
      <c r="O22" s="345"/>
      <c r="P22" s="165"/>
    </row>
    <row r="23" spans="1:17" customFormat="1" x14ac:dyDescent="0.3">
      <c r="A23" s="7"/>
      <c r="B23" s="16" t="s">
        <v>123</v>
      </c>
      <c r="C23" s="377">
        <f>SUM(C17:C22)</f>
        <v>0</v>
      </c>
      <c r="D23" s="377">
        <f t="shared" ref="D23:N23" si="14">SUM(D17:D22)</f>
        <v>0</v>
      </c>
      <c r="E23" s="377">
        <f t="shared" si="14"/>
        <v>0</v>
      </c>
      <c r="F23" s="377">
        <f t="shared" si="14"/>
        <v>0</v>
      </c>
      <c r="G23" s="377">
        <f t="shared" si="14"/>
        <v>0</v>
      </c>
      <c r="H23" s="377">
        <f t="shared" si="14"/>
        <v>0</v>
      </c>
      <c r="I23" s="377">
        <f t="shared" si="14"/>
        <v>0</v>
      </c>
      <c r="J23" s="377">
        <f t="shared" si="14"/>
        <v>0</v>
      </c>
      <c r="K23" s="377">
        <f t="shared" si="14"/>
        <v>0</v>
      </c>
      <c r="L23" s="377">
        <f t="shared" si="14"/>
        <v>0</v>
      </c>
      <c r="M23" s="377">
        <f t="shared" si="14"/>
        <v>0</v>
      </c>
      <c r="N23" s="377">
        <f t="shared" si="14"/>
        <v>0</v>
      </c>
      <c r="O23" s="164"/>
      <c r="P23" s="165"/>
    </row>
    <row r="24" spans="1:17" x14ac:dyDescent="0.3">
      <c r="A24" s="143"/>
      <c r="B24" s="10" t="s">
        <v>111</v>
      </c>
      <c r="C24" s="147"/>
      <c r="D24" s="147"/>
      <c r="E24" s="147"/>
      <c r="F24" s="147"/>
      <c r="G24" s="147"/>
      <c r="H24" s="147"/>
      <c r="I24" s="147"/>
      <c r="J24" s="147"/>
      <c r="K24" s="147"/>
      <c r="L24" s="147"/>
      <c r="M24" s="147"/>
      <c r="N24" s="147"/>
      <c r="O24" s="346"/>
      <c r="P24" s="179"/>
    </row>
    <row r="25" spans="1:17" customFormat="1" x14ac:dyDescent="0.3">
      <c r="A25" s="7"/>
      <c r="B25" t="str">
        <f t="shared" ref="B25:B30" si="15">B10</f>
        <v>Consultation Fee</v>
      </c>
      <c r="C25" s="378">
        <f t="shared" ref="C25:N25" si="16">C17*C10*C$8</f>
        <v>0</v>
      </c>
      <c r="D25" s="378">
        <f t="shared" si="16"/>
        <v>0</v>
      </c>
      <c r="E25" s="378">
        <f t="shared" si="16"/>
        <v>0</v>
      </c>
      <c r="F25" s="378">
        <f t="shared" si="16"/>
        <v>0</v>
      </c>
      <c r="G25" s="378">
        <f t="shared" si="16"/>
        <v>0</v>
      </c>
      <c r="H25" s="378">
        <f t="shared" si="16"/>
        <v>0</v>
      </c>
      <c r="I25" s="378">
        <f t="shared" si="16"/>
        <v>0</v>
      </c>
      <c r="J25" s="378">
        <f t="shared" si="16"/>
        <v>0</v>
      </c>
      <c r="K25" s="378">
        <f t="shared" si="16"/>
        <v>0</v>
      </c>
      <c r="L25" s="378">
        <f t="shared" si="16"/>
        <v>0</v>
      </c>
      <c r="M25" s="378">
        <f t="shared" si="16"/>
        <v>0</v>
      </c>
      <c r="N25" s="378">
        <f t="shared" si="16"/>
        <v>0</v>
      </c>
      <c r="O25" s="166"/>
      <c r="P25" s="167">
        <f t="shared" ref="P25:P31" si="17">SUM(C25:N25)</f>
        <v>0</v>
      </c>
    </row>
    <row r="26" spans="1:17" customFormat="1" x14ac:dyDescent="0.3">
      <c r="A26" s="7"/>
      <c r="B26" t="str">
        <f t="shared" si="15"/>
        <v>Dental</v>
      </c>
      <c r="C26" s="378">
        <f t="shared" ref="C26" si="18">C18*C11*C$8</f>
        <v>0</v>
      </c>
      <c r="D26" s="378">
        <f t="shared" ref="D26" si="19">D18*D11*D$8</f>
        <v>0</v>
      </c>
      <c r="E26" s="378">
        <f t="shared" ref="E26:N26" si="20">E18*E11*E$8</f>
        <v>0</v>
      </c>
      <c r="F26" s="378">
        <f t="shared" si="20"/>
        <v>0</v>
      </c>
      <c r="G26" s="378">
        <f t="shared" si="20"/>
        <v>0</v>
      </c>
      <c r="H26" s="378">
        <f t="shared" si="20"/>
        <v>0</v>
      </c>
      <c r="I26" s="378">
        <f t="shared" si="20"/>
        <v>0</v>
      </c>
      <c r="J26" s="378">
        <f t="shared" si="20"/>
        <v>0</v>
      </c>
      <c r="K26" s="378">
        <f t="shared" si="20"/>
        <v>0</v>
      </c>
      <c r="L26" s="378">
        <f t="shared" si="20"/>
        <v>0</v>
      </c>
      <c r="M26" s="378">
        <f t="shared" si="20"/>
        <v>0</v>
      </c>
      <c r="N26" s="378">
        <f t="shared" si="20"/>
        <v>0</v>
      </c>
      <c r="O26" s="166"/>
      <c r="P26" s="167">
        <f t="shared" si="17"/>
        <v>0</v>
      </c>
    </row>
    <row r="27" spans="1:17" customFormat="1" x14ac:dyDescent="0.3">
      <c r="A27" s="7"/>
      <c r="B27" t="str">
        <f t="shared" si="15"/>
        <v>Mass removal</v>
      </c>
      <c r="C27" s="378">
        <f t="shared" ref="C27:N27" si="21">C19*C12*C$8</f>
        <v>0</v>
      </c>
      <c r="D27" s="378">
        <f t="shared" si="21"/>
        <v>0</v>
      </c>
      <c r="E27" s="378">
        <f t="shared" si="21"/>
        <v>0</v>
      </c>
      <c r="F27" s="378">
        <f t="shared" si="21"/>
        <v>0</v>
      </c>
      <c r="G27" s="378">
        <f t="shared" si="21"/>
        <v>0</v>
      </c>
      <c r="H27" s="378">
        <f t="shared" si="21"/>
        <v>0</v>
      </c>
      <c r="I27" s="378">
        <f t="shared" si="21"/>
        <v>0</v>
      </c>
      <c r="J27" s="378">
        <f t="shared" si="21"/>
        <v>0</v>
      </c>
      <c r="K27" s="378">
        <f t="shared" si="21"/>
        <v>0</v>
      </c>
      <c r="L27" s="378">
        <f t="shared" si="21"/>
        <v>0</v>
      </c>
      <c r="M27" s="378">
        <f t="shared" si="21"/>
        <v>0</v>
      </c>
      <c r="N27" s="378">
        <f t="shared" si="21"/>
        <v>0</v>
      </c>
      <c r="O27" s="166"/>
      <c r="P27" s="167">
        <f t="shared" si="17"/>
        <v>0</v>
      </c>
    </row>
    <row r="28" spans="1:17" customFormat="1" x14ac:dyDescent="0.3">
      <c r="A28" s="7"/>
      <c r="B28" t="str">
        <f t="shared" si="15"/>
        <v>Difficult Surgery</v>
      </c>
      <c r="C28" s="378">
        <f t="shared" ref="C28:N28" si="22">C20*C13*C$8</f>
        <v>0</v>
      </c>
      <c r="D28" s="378">
        <f t="shared" si="22"/>
        <v>0</v>
      </c>
      <c r="E28" s="378">
        <f t="shared" si="22"/>
        <v>0</v>
      </c>
      <c r="F28" s="378">
        <f t="shared" si="22"/>
        <v>0</v>
      </c>
      <c r="G28" s="378">
        <f t="shared" si="22"/>
        <v>0</v>
      </c>
      <c r="H28" s="378">
        <f t="shared" si="22"/>
        <v>0</v>
      </c>
      <c r="I28" s="378">
        <f t="shared" si="22"/>
        <v>0</v>
      </c>
      <c r="J28" s="378">
        <f t="shared" si="22"/>
        <v>0</v>
      </c>
      <c r="K28" s="378">
        <f t="shared" si="22"/>
        <v>0</v>
      </c>
      <c r="L28" s="378">
        <f t="shared" si="22"/>
        <v>0</v>
      </c>
      <c r="M28" s="378">
        <f t="shared" si="22"/>
        <v>0</v>
      </c>
      <c r="N28" s="378">
        <f t="shared" si="22"/>
        <v>0</v>
      </c>
      <c r="O28" s="166"/>
      <c r="P28" s="167">
        <f t="shared" si="17"/>
        <v>0</v>
      </c>
    </row>
    <row r="29" spans="1:17" customFormat="1" x14ac:dyDescent="0.3">
      <c r="A29" s="7"/>
      <c r="B29" t="str">
        <f t="shared" si="15"/>
        <v>Cat spay/neuter</v>
      </c>
      <c r="C29" s="378">
        <f t="shared" ref="C29:N29" si="23">C21*C14*C$8</f>
        <v>0</v>
      </c>
      <c r="D29" s="378">
        <f t="shared" si="23"/>
        <v>0</v>
      </c>
      <c r="E29" s="378">
        <f t="shared" si="23"/>
        <v>0</v>
      </c>
      <c r="F29" s="378">
        <f t="shared" si="23"/>
        <v>0</v>
      </c>
      <c r="G29" s="378">
        <f t="shared" si="23"/>
        <v>0</v>
      </c>
      <c r="H29" s="378">
        <f t="shared" si="23"/>
        <v>0</v>
      </c>
      <c r="I29" s="378">
        <f t="shared" si="23"/>
        <v>0</v>
      </c>
      <c r="J29" s="378">
        <f t="shared" si="23"/>
        <v>0</v>
      </c>
      <c r="K29" s="378">
        <f t="shared" si="23"/>
        <v>0</v>
      </c>
      <c r="L29" s="378">
        <f t="shared" si="23"/>
        <v>0</v>
      </c>
      <c r="M29" s="378">
        <f t="shared" si="23"/>
        <v>0</v>
      </c>
      <c r="N29" s="378">
        <f t="shared" si="23"/>
        <v>0</v>
      </c>
      <c r="O29" s="166"/>
      <c r="P29" s="167">
        <f t="shared" si="17"/>
        <v>0</v>
      </c>
    </row>
    <row r="30" spans="1:17" customFormat="1" x14ac:dyDescent="0.3">
      <c r="A30" s="7"/>
      <c r="B30" t="str">
        <f t="shared" si="15"/>
        <v>Dog spay/neuter</v>
      </c>
      <c r="C30" s="378">
        <f t="shared" ref="C30:N30" si="24">C22*C15*C$8</f>
        <v>0</v>
      </c>
      <c r="D30" s="378">
        <f t="shared" si="24"/>
        <v>0</v>
      </c>
      <c r="E30" s="378">
        <f t="shared" si="24"/>
        <v>0</v>
      </c>
      <c r="F30" s="378">
        <f t="shared" si="24"/>
        <v>0</v>
      </c>
      <c r="G30" s="378">
        <f t="shared" si="24"/>
        <v>0</v>
      </c>
      <c r="H30" s="378">
        <f t="shared" si="24"/>
        <v>0</v>
      </c>
      <c r="I30" s="378">
        <f t="shared" si="24"/>
        <v>0</v>
      </c>
      <c r="J30" s="378">
        <f t="shared" si="24"/>
        <v>0</v>
      </c>
      <c r="K30" s="378">
        <f t="shared" si="24"/>
        <v>0</v>
      </c>
      <c r="L30" s="378">
        <f t="shared" si="24"/>
        <v>0</v>
      </c>
      <c r="M30" s="378">
        <f t="shared" si="24"/>
        <v>0</v>
      </c>
      <c r="N30" s="378">
        <f t="shared" si="24"/>
        <v>0</v>
      </c>
      <c r="O30" s="166"/>
      <c r="P30" s="167">
        <f t="shared" si="17"/>
        <v>0</v>
      </c>
    </row>
    <row r="31" spans="1:17" customFormat="1" ht="15" thickBot="1" x14ac:dyDescent="0.35">
      <c r="A31" s="168"/>
      <c r="B31" s="169" t="s">
        <v>35</v>
      </c>
      <c r="C31" s="379">
        <f>SUM(C25:C30)</f>
        <v>0</v>
      </c>
      <c r="D31" s="379">
        <f t="shared" ref="D31:N31" si="25">SUM(D25:D30)</f>
        <v>0</v>
      </c>
      <c r="E31" s="379">
        <f t="shared" si="25"/>
        <v>0</v>
      </c>
      <c r="F31" s="379">
        <f t="shared" si="25"/>
        <v>0</v>
      </c>
      <c r="G31" s="379">
        <f t="shared" si="25"/>
        <v>0</v>
      </c>
      <c r="H31" s="379">
        <f t="shared" si="25"/>
        <v>0</v>
      </c>
      <c r="I31" s="379">
        <f t="shared" si="25"/>
        <v>0</v>
      </c>
      <c r="J31" s="379">
        <f t="shared" si="25"/>
        <v>0</v>
      </c>
      <c r="K31" s="379">
        <f t="shared" si="25"/>
        <v>0</v>
      </c>
      <c r="L31" s="379">
        <f t="shared" si="25"/>
        <v>0</v>
      </c>
      <c r="M31" s="379">
        <f t="shared" si="25"/>
        <v>0</v>
      </c>
      <c r="N31" s="379">
        <f t="shared" si="25"/>
        <v>0</v>
      </c>
      <c r="O31" s="170"/>
      <c r="P31" s="171">
        <f t="shared" si="17"/>
        <v>0</v>
      </c>
      <c r="Q31" t="s">
        <v>177</v>
      </c>
    </row>
    <row r="32" spans="1:17" customFormat="1" x14ac:dyDescent="0.3">
      <c r="A32" s="7"/>
      <c r="B32" s="16" t="s">
        <v>140</v>
      </c>
      <c r="C32" s="381">
        <f>IFERROR(C31/C8,0)</f>
        <v>0</v>
      </c>
      <c r="D32" s="381">
        <f t="shared" ref="D32:N32" si="26">IFERROR(D31/D8,0)</f>
        <v>0</v>
      </c>
      <c r="E32" s="381">
        <f t="shared" si="26"/>
        <v>0</v>
      </c>
      <c r="F32" s="381">
        <f t="shared" si="26"/>
        <v>0</v>
      </c>
      <c r="G32" s="381">
        <f t="shared" si="26"/>
        <v>0</v>
      </c>
      <c r="H32" s="381">
        <f t="shared" si="26"/>
        <v>0</v>
      </c>
      <c r="I32" s="381">
        <f t="shared" si="26"/>
        <v>0</v>
      </c>
      <c r="J32" s="381">
        <f t="shared" si="26"/>
        <v>0</v>
      </c>
      <c r="K32" s="381">
        <f t="shared" si="26"/>
        <v>0</v>
      </c>
      <c r="L32" s="381">
        <f t="shared" si="26"/>
        <v>0</v>
      </c>
      <c r="M32" s="381">
        <f t="shared" si="26"/>
        <v>0</v>
      </c>
      <c r="N32" s="381">
        <f t="shared" si="26"/>
        <v>0</v>
      </c>
      <c r="O32" s="172"/>
      <c r="P32" s="173">
        <f>IFERROR(P31/P8,0)</f>
        <v>0</v>
      </c>
    </row>
    <row r="33" spans="1:16" ht="15" thickBot="1" x14ac:dyDescent="0.35">
      <c r="A33" s="143"/>
      <c r="B33" s="16"/>
      <c r="C33" s="382"/>
      <c r="D33" s="382"/>
      <c r="E33" s="382"/>
      <c r="F33" s="382"/>
      <c r="G33" s="382"/>
      <c r="H33" s="382"/>
      <c r="I33" s="382"/>
      <c r="J33" s="382"/>
      <c r="K33" s="382"/>
      <c r="L33" s="382"/>
      <c r="M33" s="382"/>
      <c r="N33" s="382"/>
      <c r="O33" s="347"/>
      <c r="P33" s="163"/>
    </row>
    <row r="34" spans="1:16" x14ac:dyDescent="0.3">
      <c r="A34" s="150" t="s">
        <v>112</v>
      </c>
      <c r="B34" s="366"/>
      <c r="C34" s="383"/>
      <c r="D34" s="357"/>
      <c r="E34" s="357"/>
      <c r="F34" s="357"/>
      <c r="G34" s="357"/>
      <c r="H34" s="357"/>
      <c r="I34" s="357"/>
      <c r="J34" s="357"/>
      <c r="K34" s="357"/>
      <c r="L34" s="357"/>
      <c r="M34" s="357"/>
      <c r="N34" s="357"/>
      <c r="O34" s="33"/>
      <c r="P34" s="180"/>
    </row>
    <row r="35" spans="1:16" x14ac:dyDescent="0.3">
      <c r="A35" s="143"/>
      <c r="B35" t="s">
        <v>137</v>
      </c>
      <c r="C35" s="384"/>
      <c r="D35" s="384">
        <f>C35</f>
        <v>0</v>
      </c>
      <c r="E35" s="384">
        <f t="shared" ref="E35:N35" si="27">D35</f>
        <v>0</v>
      </c>
      <c r="F35" s="384">
        <f t="shared" si="27"/>
        <v>0</v>
      </c>
      <c r="G35" s="384">
        <f t="shared" si="27"/>
        <v>0</v>
      </c>
      <c r="H35" s="384">
        <f t="shared" si="27"/>
        <v>0</v>
      </c>
      <c r="I35" s="384">
        <f t="shared" si="27"/>
        <v>0</v>
      </c>
      <c r="J35" s="384">
        <f t="shared" si="27"/>
        <v>0</v>
      </c>
      <c r="K35" s="384">
        <f t="shared" si="27"/>
        <v>0</v>
      </c>
      <c r="L35" s="384">
        <f t="shared" si="27"/>
        <v>0</v>
      </c>
      <c r="M35" s="384">
        <f t="shared" si="27"/>
        <v>0</v>
      </c>
      <c r="N35" s="384">
        <f t="shared" si="27"/>
        <v>0</v>
      </c>
      <c r="O35" s="348"/>
      <c r="P35" s="181"/>
    </row>
    <row r="36" spans="1:16" x14ac:dyDescent="0.3">
      <c r="A36" s="143"/>
      <c r="C36" s="385"/>
      <c r="D36" s="385"/>
      <c r="E36" s="385"/>
      <c r="F36" s="385"/>
      <c r="G36" s="385"/>
      <c r="H36" s="385"/>
      <c r="I36" s="385"/>
      <c r="J36" s="385"/>
      <c r="K36" s="385"/>
      <c r="L36" s="385"/>
      <c r="M36" s="385"/>
      <c r="N36" s="385"/>
      <c r="O36" s="349"/>
      <c r="P36" s="181"/>
    </row>
    <row r="37" spans="1:16" x14ac:dyDescent="0.3">
      <c r="A37" s="143"/>
      <c r="B37" t="s">
        <v>113</v>
      </c>
      <c r="C37" s="145"/>
      <c r="D37" s="145">
        <f>C37</f>
        <v>0</v>
      </c>
      <c r="E37" s="145">
        <f t="shared" ref="E37:N37" si="28">D37</f>
        <v>0</v>
      </c>
      <c r="F37" s="145">
        <f t="shared" si="28"/>
        <v>0</v>
      </c>
      <c r="G37" s="145">
        <f t="shared" si="28"/>
        <v>0</v>
      </c>
      <c r="H37" s="145">
        <f t="shared" si="28"/>
        <v>0</v>
      </c>
      <c r="I37" s="145">
        <f t="shared" si="28"/>
        <v>0</v>
      </c>
      <c r="J37" s="145">
        <f t="shared" si="28"/>
        <v>0</v>
      </c>
      <c r="K37" s="145">
        <f t="shared" si="28"/>
        <v>0</v>
      </c>
      <c r="L37" s="145">
        <f t="shared" si="28"/>
        <v>0</v>
      </c>
      <c r="M37" s="145">
        <f t="shared" si="28"/>
        <v>0</v>
      </c>
      <c r="N37" s="145">
        <f t="shared" si="28"/>
        <v>0</v>
      </c>
      <c r="O37" s="336"/>
      <c r="P37" s="167">
        <f>SUM(C37:N37)</f>
        <v>0</v>
      </c>
    </row>
    <row r="38" spans="1:16" customFormat="1" x14ac:dyDescent="0.3">
      <c r="A38" s="7"/>
      <c r="B38" t="s">
        <v>136</v>
      </c>
      <c r="C38" s="386">
        <f t="shared" ref="C38:N38" si="29">(C35*C8)</f>
        <v>0</v>
      </c>
      <c r="D38" s="386">
        <f t="shared" si="29"/>
        <v>0</v>
      </c>
      <c r="E38" s="386">
        <f t="shared" si="29"/>
        <v>0</v>
      </c>
      <c r="F38" s="386">
        <f t="shared" si="29"/>
        <v>0</v>
      </c>
      <c r="G38" s="386">
        <f t="shared" si="29"/>
        <v>0</v>
      </c>
      <c r="H38" s="386">
        <f t="shared" si="29"/>
        <v>0</v>
      </c>
      <c r="I38" s="386">
        <f t="shared" si="29"/>
        <v>0</v>
      </c>
      <c r="J38" s="386">
        <f t="shared" si="29"/>
        <v>0</v>
      </c>
      <c r="K38" s="386">
        <f t="shared" si="29"/>
        <v>0</v>
      </c>
      <c r="L38" s="386">
        <f t="shared" si="29"/>
        <v>0</v>
      </c>
      <c r="M38" s="386">
        <f t="shared" si="29"/>
        <v>0</v>
      </c>
      <c r="N38" s="386">
        <f t="shared" si="29"/>
        <v>0</v>
      </c>
      <c r="O38" s="174"/>
      <c r="P38" s="167">
        <f>SUM(C38:N38)</f>
        <v>0</v>
      </c>
    </row>
    <row r="39" spans="1:16" x14ac:dyDescent="0.3">
      <c r="A39" s="143"/>
      <c r="B39" s="297" t="s">
        <v>267</v>
      </c>
      <c r="C39" s="145"/>
      <c r="D39" s="145"/>
      <c r="E39" s="145"/>
      <c r="F39" s="145"/>
      <c r="G39" s="145"/>
      <c r="H39" s="145"/>
      <c r="I39" s="145"/>
      <c r="J39" s="145"/>
      <c r="K39" s="145"/>
      <c r="L39" s="145"/>
      <c r="M39" s="145"/>
      <c r="N39" s="145"/>
      <c r="O39" s="336"/>
      <c r="P39" s="167">
        <f>SUM(C39:N39)</f>
        <v>0</v>
      </c>
    </row>
    <row r="40" spans="1:16" x14ac:dyDescent="0.3">
      <c r="A40" s="143"/>
      <c r="B40" s="297" t="s">
        <v>207</v>
      </c>
      <c r="C40" s="145"/>
      <c r="D40" s="145"/>
      <c r="E40" s="145"/>
      <c r="F40" s="145"/>
      <c r="G40" s="145"/>
      <c r="H40" s="145"/>
      <c r="I40" s="145"/>
      <c r="J40" s="145"/>
      <c r="K40" s="145"/>
      <c r="L40" s="145"/>
      <c r="M40" s="145"/>
      <c r="N40" s="145"/>
      <c r="O40" s="336"/>
      <c r="P40" s="167">
        <f>SUM(C40:N40)</f>
        <v>0</v>
      </c>
    </row>
    <row r="41" spans="1:16" x14ac:dyDescent="0.3">
      <c r="A41" s="143"/>
      <c r="B41" s="297" t="s">
        <v>207</v>
      </c>
      <c r="C41" s="145"/>
      <c r="D41" s="145"/>
      <c r="E41" s="145"/>
      <c r="F41" s="145"/>
      <c r="G41" s="145"/>
      <c r="H41" s="145"/>
      <c r="I41" s="145"/>
      <c r="J41" s="145"/>
      <c r="K41" s="145"/>
      <c r="L41" s="145"/>
      <c r="M41" s="145"/>
      <c r="N41" s="145"/>
      <c r="O41" s="336"/>
      <c r="P41" s="167">
        <f>SUM(C41:N41)</f>
        <v>0</v>
      </c>
    </row>
    <row r="42" spans="1:16" customFormat="1" x14ac:dyDescent="0.3">
      <c r="A42" s="7"/>
      <c r="B42" s="175" t="s">
        <v>138</v>
      </c>
      <c r="C42" s="387">
        <f>SUM(C37:C41)</f>
        <v>0</v>
      </c>
      <c r="D42" s="387">
        <f t="shared" ref="D42:P42" si="30">SUM(D37:D41)</f>
        <v>0</v>
      </c>
      <c r="E42" s="387">
        <f t="shared" si="30"/>
        <v>0</v>
      </c>
      <c r="F42" s="387">
        <f t="shared" si="30"/>
        <v>0</v>
      </c>
      <c r="G42" s="387">
        <f t="shared" si="30"/>
        <v>0</v>
      </c>
      <c r="H42" s="387">
        <f t="shared" si="30"/>
        <v>0</v>
      </c>
      <c r="I42" s="387">
        <f t="shared" si="30"/>
        <v>0</v>
      </c>
      <c r="J42" s="387">
        <f t="shared" si="30"/>
        <v>0</v>
      </c>
      <c r="K42" s="387">
        <f t="shared" si="30"/>
        <v>0</v>
      </c>
      <c r="L42" s="387">
        <f t="shared" si="30"/>
        <v>0</v>
      </c>
      <c r="M42" s="387">
        <f t="shared" si="30"/>
        <v>0</v>
      </c>
      <c r="N42" s="387">
        <f t="shared" si="30"/>
        <v>0</v>
      </c>
      <c r="O42" s="176"/>
      <c r="P42" s="177">
        <f t="shared" si="30"/>
        <v>0</v>
      </c>
    </row>
    <row r="43" spans="1:16" ht="7.8" customHeight="1" thickBot="1" x14ac:dyDescent="0.35">
      <c r="A43" s="149"/>
      <c r="B43" s="132"/>
      <c r="C43" s="112"/>
      <c r="D43" s="112"/>
      <c r="E43" s="112"/>
      <c r="F43" s="112"/>
      <c r="G43" s="112"/>
      <c r="H43" s="112"/>
      <c r="I43" s="112"/>
      <c r="J43" s="112"/>
      <c r="K43" s="112"/>
      <c r="L43" s="112"/>
      <c r="M43" s="112"/>
      <c r="N43" s="112"/>
      <c r="O43" s="132"/>
      <c r="P43" s="182"/>
    </row>
  </sheetData>
  <sheetProtection sheet="1" objects="1" scenarios="1" selectLockedCells="1"/>
  <conditionalFormatting sqref="C23:N23">
    <cfRule type="cellIs" dxfId="0" priority="1" operator="notEqual">
      <formula>1</formula>
    </cfRule>
  </conditionalFormatting>
  <pageMargins left="0.7" right="0.7" top="0.75" bottom="0.75" header="0.3" footer="0.3"/>
  <pageSetup scale="73"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DFBB7-285E-496E-A2E6-5B218B6373B9}">
  <sheetPr>
    <tabColor rgb="FFFFC000"/>
    <pageSetUpPr fitToPage="1"/>
  </sheetPr>
  <dimension ref="A1:AF40"/>
  <sheetViews>
    <sheetView zoomScaleNormal="100" workbookViewId="0">
      <pane xSplit="2" ySplit="4" topLeftCell="C5" activePane="bottomRight" state="frozen"/>
      <selection activeCell="C3" sqref="C3"/>
      <selection pane="topRight" activeCell="C3" sqref="C3"/>
      <selection pane="bottomLeft" activeCell="C3" sqref="C3"/>
      <selection pane="bottomRight" activeCell="G6" sqref="G6"/>
    </sheetView>
  </sheetViews>
  <sheetFormatPr defaultColWidth="9.109375" defaultRowHeight="14.4" x14ac:dyDescent="0.3"/>
  <cols>
    <col min="1" max="1" width="3.88671875" style="95" customWidth="1"/>
    <col min="2" max="2" width="25.109375" style="95" customWidth="1"/>
    <col min="3" max="3" width="9.109375" style="218" bestFit="1" customWidth="1"/>
    <col min="4" max="4" width="12.33203125" style="218" customWidth="1"/>
    <col min="5" max="5" width="13.44140625" style="218" customWidth="1"/>
    <col min="6" max="6" width="0.88671875" customWidth="1"/>
    <col min="7" max="18" width="7" style="218" bestFit="1" customWidth="1"/>
    <col min="19" max="19" width="0.5546875" customWidth="1"/>
    <col min="20" max="29" width="10.109375" style="49" bestFit="1" customWidth="1"/>
    <col min="30" max="31" width="10.109375" bestFit="1" customWidth="1"/>
    <col min="32" max="32" width="10.77734375" style="1" customWidth="1"/>
    <col min="33" max="16384" width="9.109375" style="95"/>
  </cols>
  <sheetData>
    <row r="1" spans="1:32" s="1" customFormat="1" x14ac:dyDescent="0.3">
      <c r="A1" s="1" t="s">
        <v>127</v>
      </c>
      <c r="G1" s="221"/>
      <c r="H1" s="221"/>
      <c r="I1" s="221"/>
      <c r="J1" s="221"/>
      <c r="K1" s="221"/>
      <c r="L1" s="221"/>
      <c r="M1" s="221"/>
      <c r="N1" s="221"/>
      <c r="O1" s="221"/>
      <c r="P1" s="221"/>
      <c r="Q1" s="221"/>
      <c r="R1" s="221"/>
      <c r="T1" s="221"/>
      <c r="U1" s="222"/>
      <c r="V1" s="221"/>
      <c r="W1" s="221"/>
      <c r="X1" s="221"/>
      <c r="Y1" s="221"/>
      <c r="Z1" s="221"/>
      <c r="AA1" s="221"/>
      <c r="AB1" s="221"/>
      <c r="AC1" s="221"/>
    </row>
    <row r="2" spans="1:32" s="1" customFormat="1" ht="15" thickBot="1" x14ac:dyDescent="0.35">
      <c r="A2" s="257" t="s">
        <v>27</v>
      </c>
      <c r="B2" s="258"/>
      <c r="D2" s="222"/>
      <c r="T2" s="221"/>
      <c r="U2" s="223"/>
      <c r="V2" s="223"/>
      <c r="W2" s="223"/>
      <c r="X2" s="223"/>
      <c r="Y2" s="223"/>
      <c r="Z2" s="223"/>
      <c r="AA2" s="223"/>
      <c r="AB2" s="223"/>
      <c r="AC2" s="223"/>
    </row>
    <row r="3" spans="1:32" s="1" customFormat="1" ht="15" thickBot="1" x14ac:dyDescent="0.35">
      <c r="A3"/>
      <c r="C3" s="396" t="s">
        <v>270</v>
      </c>
      <c r="D3" s="396"/>
      <c r="E3" s="221" t="s">
        <v>271</v>
      </c>
      <c r="G3" s="395" t="s">
        <v>296</v>
      </c>
      <c r="H3" s="393"/>
      <c r="I3" s="393"/>
      <c r="J3" s="393"/>
      <c r="K3" s="393"/>
      <c r="L3" s="393"/>
      <c r="M3" s="393"/>
      <c r="N3" s="393"/>
      <c r="O3" s="393"/>
      <c r="P3" s="393"/>
      <c r="Q3" s="393"/>
      <c r="R3" s="394"/>
      <c r="T3" s="395" t="s">
        <v>127</v>
      </c>
      <c r="U3" s="393"/>
      <c r="V3" s="393"/>
      <c r="W3" s="393"/>
      <c r="X3" s="393"/>
      <c r="Y3" s="393"/>
      <c r="Z3" s="393"/>
      <c r="AA3" s="393"/>
      <c r="AB3" s="393"/>
      <c r="AC3" s="393"/>
      <c r="AD3" s="393"/>
      <c r="AE3" s="393"/>
      <c r="AF3" s="394"/>
    </row>
    <row r="4" spans="1:32" s="1" customFormat="1" ht="43.2" x14ac:dyDescent="0.3">
      <c r="A4" s="397" t="s">
        <v>277</v>
      </c>
      <c r="B4" s="398"/>
      <c r="C4" s="253" t="s">
        <v>101</v>
      </c>
      <c r="D4" s="254" t="s">
        <v>126</v>
      </c>
      <c r="E4" s="255" t="s">
        <v>135</v>
      </c>
      <c r="G4" s="224" t="str">
        <f>'2. Activity'!C2</f>
        <v>Jan</v>
      </c>
      <c r="H4" s="221" t="str">
        <f>'2. Activity'!D2</f>
        <v>Feb</v>
      </c>
      <c r="I4" s="221" t="str">
        <f>'2. Activity'!E2</f>
        <v>Mar</v>
      </c>
      <c r="J4" s="221" t="str">
        <f>'2. Activity'!F2</f>
        <v>Apr</v>
      </c>
      <c r="K4" s="221" t="str">
        <f>'2. Activity'!G2</f>
        <v>May</v>
      </c>
      <c r="L4" s="221" t="str">
        <f>'2. Activity'!H2</f>
        <v>Jun</v>
      </c>
      <c r="M4" s="221" t="str">
        <f>'2. Activity'!I2</f>
        <v>Jul</v>
      </c>
      <c r="N4" s="221" t="str">
        <f>'2. Activity'!J2</f>
        <v>Aug</v>
      </c>
      <c r="O4" s="221" t="str">
        <f>'2. Activity'!K2</f>
        <v>Sep</v>
      </c>
      <c r="P4" s="221" t="str">
        <f>'2. Activity'!L2</f>
        <v>Oct</v>
      </c>
      <c r="Q4" s="221" t="str">
        <f>'2. Activity'!M2</f>
        <v>Nov</v>
      </c>
      <c r="R4" s="256" t="str">
        <f>'2. Activity'!N2</f>
        <v>Dec</v>
      </c>
      <c r="S4" s="221"/>
      <c r="T4" s="224" t="str">
        <f>G4</f>
        <v>Jan</v>
      </c>
      <c r="U4" s="221" t="str">
        <f t="shared" ref="U4:AE4" si="0">H4</f>
        <v>Feb</v>
      </c>
      <c r="V4" s="221" t="str">
        <f t="shared" si="0"/>
        <v>Mar</v>
      </c>
      <c r="W4" s="221" t="str">
        <f t="shared" si="0"/>
        <v>Apr</v>
      </c>
      <c r="X4" s="221" t="str">
        <f t="shared" si="0"/>
        <v>May</v>
      </c>
      <c r="Y4" s="221" t="str">
        <f t="shared" si="0"/>
        <v>Jun</v>
      </c>
      <c r="Z4" s="221" t="str">
        <f t="shared" si="0"/>
        <v>Jul</v>
      </c>
      <c r="AA4" s="221" t="str">
        <f t="shared" si="0"/>
        <v>Aug</v>
      </c>
      <c r="AB4" s="221" t="str">
        <f t="shared" si="0"/>
        <v>Sep</v>
      </c>
      <c r="AC4" s="221" t="str">
        <f t="shared" si="0"/>
        <v>Oct</v>
      </c>
      <c r="AD4" s="221" t="str">
        <f t="shared" si="0"/>
        <v>Nov</v>
      </c>
      <c r="AE4" s="221" t="str">
        <f t="shared" si="0"/>
        <v>Dec</v>
      </c>
      <c r="AF4" s="225" t="s">
        <v>0</v>
      </c>
    </row>
    <row r="5" spans="1:32" s="105" customFormat="1" x14ac:dyDescent="0.3">
      <c r="A5" s="200" t="s">
        <v>25</v>
      </c>
      <c r="B5" s="200"/>
      <c r="C5" s="201"/>
      <c r="D5" s="202"/>
      <c r="E5" s="203"/>
      <c r="F5" s="10"/>
      <c r="G5" s="204"/>
      <c r="H5" s="205"/>
      <c r="I5" s="205"/>
      <c r="J5" s="205"/>
      <c r="K5" s="205"/>
      <c r="L5" s="205"/>
      <c r="M5" s="205"/>
      <c r="N5" s="205"/>
      <c r="O5" s="205"/>
      <c r="P5" s="205"/>
      <c r="Q5" s="205"/>
      <c r="R5" s="206"/>
      <c r="S5" s="10"/>
      <c r="T5" s="226"/>
      <c r="U5" s="227"/>
      <c r="V5" s="227"/>
      <c r="W5" s="227"/>
      <c r="X5" s="227"/>
      <c r="Y5" s="227"/>
      <c r="Z5" s="227"/>
      <c r="AA5" s="227"/>
      <c r="AB5" s="227"/>
      <c r="AC5" s="227"/>
      <c r="AD5" s="10"/>
      <c r="AE5" s="10"/>
      <c r="AF5" s="160"/>
    </row>
    <row r="6" spans="1:32" x14ac:dyDescent="0.3">
      <c r="B6" s="95" t="s">
        <v>18</v>
      </c>
      <c r="C6" s="207" t="s">
        <v>102</v>
      </c>
      <c r="D6" s="208"/>
      <c r="E6" s="209">
        <v>60000</v>
      </c>
      <c r="G6" s="241"/>
      <c r="H6" s="242"/>
      <c r="I6" s="242"/>
      <c r="J6" s="242"/>
      <c r="K6" s="242"/>
      <c r="L6" s="242"/>
      <c r="M6" s="242"/>
      <c r="N6" s="242"/>
      <c r="O6" s="242"/>
      <c r="P6" s="242"/>
      <c r="Q6" s="242"/>
      <c r="R6" s="243"/>
      <c r="T6" s="228">
        <f>IF($C6="Salary", ($E6/12*G6), (($E6*$D6*G6*52)/12))</f>
        <v>0</v>
      </c>
      <c r="U6" s="229">
        <f t="shared" ref="U6:AC6" si="1">IF($C6="Salary", ($E6/12*H6), (($E6*$D6*H6*52)/12))</f>
        <v>0</v>
      </c>
      <c r="V6" s="229">
        <f t="shared" si="1"/>
        <v>0</v>
      </c>
      <c r="W6" s="229">
        <f t="shared" si="1"/>
        <v>0</v>
      </c>
      <c r="X6" s="229">
        <f t="shared" si="1"/>
        <v>0</v>
      </c>
      <c r="Y6" s="229">
        <f t="shared" si="1"/>
        <v>0</v>
      </c>
      <c r="Z6" s="229">
        <f t="shared" si="1"/>
        <v>0</v>
      </c>
      <c r="AA6" s="229">
        <f t="shared" si="1"/>
        <v>0</v>
      </c>
      <c r="AB6" s="229">
        <f t="shared" si="1"/>
        <v>0</v>
      </c>
      <c r="AC6" s="229">
        <f t="shared" si="1"/>
        <v>0</v>
      </c>
      <c r="AD6" s="229">
        <f t="shared" ref="AD6" si="2">IF($C6="Salary", ($E6/12*Q6), (($E6*$D6*Q6*52)/12))</f>
        <v>0</v>
      </c>
      <c r="AE6" s="229">
        <f t="shared" ref="AE6" si="3">IF($C6="Salary", ($E6/12*R6), (($E6*$D6*R6*52)/12))</f>
        <v>0</v>
      </c>
      <c r="AF6" s="230">
        <f>SUM(T6:AE6)</f>
        <v>0</v>
      </c>
    </row>
    <row r="7" spans="1:32" x14ac:dyDescent="0.3">
      <c r="B7" s="95" t="s">
        <v>19</v>
      </c>
      <c r="C7" s="207" t="s">
        <v>103</v>
      </c>
      <c r="D7" s="208">
        <v>40</v>
      </c>
      <c r="E7" s="210">
        <v>15</v>
      </c>
      <c r="G7" s="241"/>
      <c r="H7" s="242"/>
      <c r="I7" s="242"/>
      <c r="J7" s="242"/>
      <c r="K7" s="242"/>
      <c r="L7" s="242"/>
      <c r="M7" s="242"/>
      <c r="N7" s="242"/>
      <c r="O7" s="242"/>
      <c r="P7" s="242"/>
      <c r="Q7" s="242"/>
      <c r="R7" s="243"/>
      <c r="T7" s="228">
        <f t="shared" ref="T7:T10" si="4">IF($C7="Salary", ($E7*G7)/12, (($E7*$D7*G7*52)/12))</f>
        <v>0</v>
      </c>
      <c r="U7" s="229">
        <f t="shared" ref="U7:U10" si="5">IF($C7="Salary", ($E7*H7)/12, (($E7*$D7*H7*52)/12))</f>
        <v>0</v>
      </c>
      <c r="V7" s="229">
        <f t="shared" ref="V7:V10" si="6">IF($C7="Salary", ($E7*I7)/12, (($E7*$D7*I7*52)/12))</f>
        <v>0</v>
      </c>
      <c r="W7" s="229">
        <f t="shared" ref="W7:W10" si="7">IF($C7="Salary", ($E7*J7)/12, (($E7*$D7*J7*52)/12))</f>
        <v>0</v>
      </c>
      <c r="X7" s="229">
        <f t="shared" ref="X7:X10" si="8">IF($C7="Salary", ($E7*K7)/12, (($E7*$D7*K7*52)/12))</f>
        <v>0</v>
      </c>
      <c r="Y7" s="229">
        <f t="shared" ref="Y7:Y10" si="9">IF($C7="Salary", ($E7*L7)/12, (($E7*$D7*L7*52)/12))</f>
        <v>0</v>
      </c>
      <c r="Z7" s="229">
        <f t="shared" ref="Z7:Z10" si="10">IF($C7="Salary", ($E7*M7)/12, (($E7*$D7*M7*52)/12))</f>
        <v>0</v>
      </c>
      <c r="AA7" s="229">
        <f t="shared" ref="AA7:AA10" si="11">IF($C7="Salary", ($E7*N7)/12, (($E7*$D7*N7*52)/12))</f>
        <v>0</v>
      </c>
      <c r="AB7" s="229">
        <f t="shared" ref="AB7:AB10" si="12">IF($C7="Salary", ($E7*O7)/12, (($E7*$D7*O7*52)/12))</f>
        <v>0</v>
      </c>
      <c r="AC7" s="229">
        <f t="shared" ref="AC7:AC10" si="13">IF($C7="Salary", ($E7*P7)/12, (($E7*$D7*P7*52)/12))</f>
        <v>0</v>
      </c>
      <c r="AD7" s="229">
        <f t="shared" ref="AD7:AD10" si="14">IF($C7="Salary", ($E7*Q7)/12, (($E7*$D7*Q7*52)/12))</f>
        <v>0</v>
      </c>
      <c r="AE7" s="229">
        <f t="shared" ref="AE7:AE10" si="15">IF($C7="Salary", ($E7*R7)/12, (($E7*$D7*R7*52)/12))</f>
        <v>0</v>
      </c>
      <c r="AF7" s="230">
        <f t="shared" ref="AF7:AF33" si="16">SUM(T7:AE7)</f>
        <v>0</v>
      </c>
    </row>
    <row r="8" spans="1:32" ht="13.95" customHeight="1" x14ac:dyDescent="0.3">
      <c r="B8" s="95" t="s">
        <v>297</v>
      </c>
      <c r="C8" s="207" t="s">
        <v>103</v>
      </c>
      <c r="D8" s="208">
        <v>30</v>
      </c>
      <c r="E8" s="210">
        <v>15</v>
      </c>
      <c r="G8" s="241"/>
      <c r="H8" s="242"/>
      <c r="I8" s="242"/>
      <c r="J8" s="242"/>
      <c r="K8" s="242"/>
      <c r="L8" s="242"/>
      <c r="M8" s="242"/>
      <c r="N8" s="242"/>
      <c r="O8" s="242"/>
      <c r="P8" s="242"/>
      <c r="Q8" s="242"/>
      <c r="R8" s="243"/>
      <c r="T8" s="228">
        <f t="shared" si="4"/>
        <v>0</v>
      </c>
      <c r="U8" s="229">
        <f t="shared" si="5"/>
        <v>0</v>
      </c>
      <c r="V8" s="229">
        <f t="shared" si="6"/>
        <v>0</v>
      </c>
      <c r="W8" s="229">
        <f t="shared" si="7"/>
        <v>0</v>
      </c>
      <c r="X8" s="229">
        <f t="shared" si="8"/>
        <v>0</v>
      </c>
      <c r="Y8" s="229">
        <f t="shared" si="9"/>
        <v>0</v>
      </c>
      <c r="Z8" s="229">
        <f t="shared" si="10"/>
        <v>0</v>
      </c>
      <c r="AA8" s="229">
        <f t="shared" si="11"/>
        <v>0</v>
      </c>
      <c r="AB8" s="229">
        <f t="shared" si="12"/>
        <v>0</v>
      </c>
      <c r="AC8" s="229">
        <f t="shared" si="13"/>
        <v>0</v>
      </c>
      <c r="AD8" s="229">
        <f t="shared" si="14"/>
        <v>0</v>
      </c>
      <c r="AE8" s="229">
        <f t="shared" si="15"/>
        <v>0</v>
      </c>
      <c r="AF8" s="230">
        <f t="shared" si="16"/>
        <v>0</v>
      </c>
    </row>
    <row r="9" spans="1:32" x14ac:dyDescent="0.3">
      <c r="B9" s="95" t="s">
        <v>298</v>
      </c>
      <c r="C9" s="207" t="s">
        <v>103</v>
      </c>
      <c r="D9" s="208">
        <v>40</v>
      </c>
      <c r="E9" s="210">
        <v>15</v>
      </c>
      <c r="G9" s="241"/>
      <c r="H9" s="242"/>
      <c r="I9" s="242"/>
      <c r="J9" s="242"/>
      <c r="K9" s="242"/>
      <c r="L9" s="242"/>
      <c r="M9" s="242"/>
      <c r="N9" s="242"/>
      <c r="O9" s="242"/>
      <c r="P9" s="242"/>
      <c r="Q9" s="242"/>
      <c r="R9" s="243"/>
      <c r="T9" s="228">
        <f t="shared" si="4"/>
        <v>0</v>
      </c>
      <c r="U9" s="229">
        <f t="shared" si="5"/>
        <v>0</v>
      </c>
      <c r="V9" s="229">
        <f t="shared" si="6"/>
        <v>0</v>
      </c>
      <c r="W9" s="229">
        <f t="shared" si="7"/>
        <v>0</v>
      </c>
      <c r="X9" s="229">
        <f t="shared" si="8"/>
        <v>0</v>
      </c>
      <c r="Y9" s="229">
        <f t="shared" si="9"/>
        <v>0</v>
      </c>
      <c r="Z9" s="229">
        <f t="shared" si="10"/>
        <v>0</v>
      </c>
      <c r="AA9" s="229">
        <f t="shared" si="11"/>
        <v>0</v>
      </c>
      <c r="AB9" s="229">
        <f t="shared" si="12"/>
        <v>0</v>
      </c>
      <c r="AC9" s="229">
        <f t="shared" si="13"/>
        <v>0</v>
      </c>
      <c r="AD9" s="229">
        <f t="shared" si="14"/>
        <v>0</v>
      </c>
      <c r="AE9" s="229">
        <f t="shared" si="15"/>
        <v>0</v>
      </c>
      <c r="AF9" s="230">
        <f t="shared" si="16"/>
        <v>0</v>
      </c>
    </row>
    <row r="10" spans="1:32" x14ac:dyDescent="0.3">
      <c r="B10" s="95" t="s">
        <v>299</v>
      </c>
      <c r="C10" s="207" t="s">
        <v>103</v>
      </c>
      <c r="D10" s="208">
        <v>40</v>
      </c>
      <c r="E10" s="210">
        <v>15</v>
      </c>
      <c r="G10" s="241"/>
      <c r="H10" s="242"/>
      <c r="I10" s="242"/>
      <c r="J10" s="242"/>
      <c r="K10" s="242"/>
      <c r="L10" s="242"/>
      <c r="M10" s="242"/>
      <c r="N10" s="242"/>
      <c r="O10" s="242"/>
      <c r="P10" s="242"/>
      <c r="Q10" s="242"/>
      <c r="R10" s="243"/>
      <c r="T10" s="228">
        <f t="shared" si="4"/>
        <v>0</v>
      </c>
      <c r="U10" s="229">
        <f t="shared" si="5"/>
        <v>0</v>
      </c>
      <c r="V10" s="229">
        <f t="shared" si="6"/>
        <v>0</v>
      </c>
      <c r="W10" s="229">
        <f t="shared" si="7"/>
        <v>0</v>
      </c>
      <c r="X10" s="229">
        <f t="shared" si="8"/>
        <v>0</v>
      </c>
      <c r="Y10" s="229">
        <f t="shared" si="9"/>
        <v>0</v>
      </c>
      <c r="Z10" s="229">
        <f t="shared" si="10"/>
        <v>0</v>
      </c>
      <c r="AA10" s="229">
        <f t="shared" si="11"/>
        <v>0</v>
      </c>
      <c r="AB10" s="229">
        <f t="shared" si="12"/>
        <v>0</v>
      </c>
      <c r="AC10" s="229">
        <f t="shared" si="13"/>
        <v>0</v>
      </c>
      <c r="AD10" s="229">
        <f t="shared" si="14"/>
        <v>0</v>
      </c>
      <c r="AE10" s="229">
        <f t="shared" si="15"/>
        <v>0</v>
      </c>
      <c r="AF10" s="230">
        <f t="shared" si="16"/>
        <v>0</v>
      </c>
    </row>
    <row r="11" spans="1:32" x14ac:dyDescent="0.3">
      <c r="A11" s="200" t="s">
        <v>86</v>
      </c>
      <c r="B11" s="211"/>
      <c r="C11" s="239"/>
      <c r="D11" s="240"/>
      <c r="E11" s="214"/>
      <c r="F11" s="11"/>
      <c r="G11" s="244"/>
      <c r="H11" s="245"/>
      <c r="I11" s="245"/>
      <c r="J11" s="245"/>
      <c r="K11" s="245"/>
      <c r="L11" s="245"/>
      <c r="M11" s="245"/>
      <c r="N11" s="245"/>
      <c r="O11" s="245"/>
      <c r="P11" s="245"/>
      <c r="Q11" s="245"/>
      <c r="R11" s="246"/>
      <c r="S11" s="11"/>
      <c r="T11" s="231"/>
      <c r="U11" s="232"/>
      <c r="V11" s="232"/>
      <c r="W11" s="232"/>
      <c r="X11" s="232"/>
      <c r="Y11" s="232"/>
      <c r="Z11" s="232"/>
      <c r="AA11" s="232"/>
      <c r="AB11" s="232"/>
      <c r="AC11" s="232"/>
      <c r="AD11" s="232"/>
      <c r="AE11" s="232"/>
      <c r="AF11" s="233"/>
    </row>
    <row r="12" spans="1:32" x14ac:dyDescent="0.3">
      <c r="B12" s="95" t="s">
        <v>87</v>
      </c>
      <c r="C12" s="207" t="s">
        <v>102</v>
      </c>
      <c r="D12" s="208"/>
      <c r="E12" s="209">
        <v>45000</v>
      </c>
      <c r="G12" s="241"/>
      <c r="H12" s="242"/>
      <c r="I12" s="242"/>
      <c r="J12" s="242"/>
      <c r="K12" s="242"/>
      <c r="L12" s="242"/>
      <c r="M12" s="242"/>
      <c r="N12" s="242"/>
      <c r="O12" s="242"/>
      <c r="P12" s="242"/>
      <c r="Q12" s="242"/>
      <c r="R12" s="243"/>
      <c r="T12" s="228">
        <f>IF($C12="Salary", ($E12*G12)/12, (($E12*$D12*G12*52)/12))</f>
        <v>0</v>
      </c>
      <c r="U12" s="229">
        <f t="shared" ref="U12:AC16" si="17">IF($C12="Salary", ($E12*H12)/12, (($E12*$D12*H12*52)/12))</f>
        <v>0</v>
      </c>
      <c r="V12" s="229">
        <f t="shared" si="17"/>
        <v>0</v>
      </c>
      <c r="W12" s="229">
        <f t="shared" si="17"/>
        <v>0</v>
      </c>
      <c r="X12" s="229">
        <f t="shared" si="17"/>
        <v>0</v>
      </c>
      <c r="Y12" s="229">
        <f t="shared" si="17"/>
        <v>0</v>
      </c>
      <c r="Z12" s="229">
        <f t="shared" si="17"/>
        <v>0</v>
      </c>
      <c r="AA12" s="229">
        <f t="shared" si="17"/>
        <v>0</v>
      </c>
      <c r="AB12" s="229">
        <f t="shared" si="17"/>
        <v>0</v>
      </c>
      <c r="AC12" s="229">
        <f t="shared" si="17"/>
        <v>0</v>
      </c>
      <c r="AD12" s="229">
        <f t="shared" ref="AD12:AD16" si="18">IF($C12="Salary", ($E12*Q12)/12, (($E12*$D12*Q12*52)/12))</f>
        <v>0</v>
      </c>
      <c r="AE12" s="229">
        <f t="shared" ref="AE12:AE16" si="19">IF($C12="Salary", ($E12*R12)/12, (($E12*$D12*R12*52)/12))</f>
        <v>0</v>
      </c>
      <c r="AF12" s="230">
        <f t="shared" si="16"/>
        <v>0</v>
      </c>
    </row>
    <row r="13" spans="1:32" x14ac:dyDescent="0.3">
      <c r="B13" s="95" t="s">
        <v>99</v>
      </c>
      <c r="C13" s="207" t="s">
        <v>103</v>
      </c>
      <c r="D13" s="208">
        <v>40</v>
      </c>
      <c r="E13" s="210">
        <v>15</v>
      </c>
      <c r="G13" s="241"/>
      <c r="H13" s="242"/>
      <c r="I13" s="242"/>
      <c r="J13" s="242"/>
      <c r="K13" s="242"/>
      <c r="L13" s="242"/>
      <c r="M13" s="242"/>
      <c r="N13" s="242"/>
      <c r="O13" s="242"/>
      <c r="P13" s="242"/>
      <c r="Q13" s="242"/>
      <c r="R13" s="243"/>
      <c r="T13" s="228">
        <f t="shared" ref="T13:T16" si="20">IF($C13="Salary", ($E13*G13)/12, (($E13*$D13*G13*52)/12))</f>
        <v>0</v>
      </c>
      <c r="U13" s="229">
        <f t="shared" si="17"/>
        <v>0</v>
      </c>
      <c r="V13" s="229">
        <f t="shared" si="17"/>
        <v>0</v>
      </c>
      <c r="W13" s="229">
        <f t="shared" si="17"/>
        <v>0</v>
      </c>
      <c r="X13" s="229">
        <f t="shared" si="17"/>
        <v>0</v>
      </c>
      <c r="Y13" s="229">
        <f t="shared" si="17"/>
        <v>0</v>
      </c>
      <c r="Z13" s="229">
        <f t="shared" si="17"/>
        <v>0</v>
      </c>
      <c r="AA13" s="229">
        <f t="shared" si="17"/>
        <v>0</v>
      </c>
      <c r="AB13" s="229">
        <f t="shared" si="17"/>
        <v>0</v>
      </c>
      <c r="AC13" s="229">
        <f t="shared" si="17"/>
        <v>0</v>
      </c>
      <c r="AD13" s="229">
        <f t="shared" si="18"/>
        <v>0</v>
      </c>
      <c r="AE13" s="229">
        <f t="shared" si="19"/>
        <v>0</v>
      </c>
      <c r="AF13" s="230">
        <f t="shared" si="16"/>
        <v>0</v>
      </c>
    </row>
    <row r="14" spans="1:32" x14ac:dyDescent="0.3">
      <c r="B14" s="95" t="s">
        <v>99</v>
      </c>
      <c r="C14" s="207" t="s">
        <v>103</v>
      </c>
      <c r="D14" s="208">
        <v>20</v>
      </c>
      <c r="E14" s="210">
        <v>15</v>
      </c>
      <c r="G14" s="241"/>
      <c r="H14" s="242"/>
      <c r="I14" s="242"/>
      <c r="J14" s="242"/>
      <c r="K14" s="242"/>
      <c r="L14" s="242"/>
      <c r="M14" s="242"/>
      <c r="N14" s="242"/>
      <c r="O14" s="242"/>
      <c r="P14" s="242"/>
      <c r="Q14" s="242"/>
      <c r="R14" s="243"/>
      <c r="T14" s="228">
        <f t="shared" si="20"/>
        <v>0</v>
      </c>
      <c r="U14" s="229">
        <f t="shared" si="17"/>
        <v>0</v>
      </c>
      <c r="V14" s="229">
        <f t="shared" si="17"/>
        <v>0</v>
      </c>
      <c r="W14" s="229">
        <f t="shared" si="17"/>
        <v>0</v>
      </c>
      <c r="X14" s="229">
        <f t="shared" si="17"/>
        <v>0</v>
      </c>
      <c r="Y14" s="229">
        <f t="shared" si="17"/>
        <v>0</v>
      </c>
      <c r="Z14" s="229">
        <f t="shared" si="17"/>
        <v>0</v>
      </c>
      <c r="AA14" s="229">
        <f t="shared" si="17"/>
        <v>0</v>
      </c>
      <c r="AB14" s="229">
        <f t="shared" si="17"/>
        <v>0</v>
      </c>
      <c r="AC14" s="229">
        <f t="shared" si="17"/>
        <v>0</v>
      </c>
      <c r="AD14" s="229">
        <f t="shared" si="18"/>
        <v>0</v>
      </c>
      <c r="AE14" s="229">
        <f t="shared" si="19"/>
        <v>0</v>
      </c>
      <c r="AF14" s="230">
        <f t="shared" si="16"/>
        <v>0</v>
      </c>
    </row>
    <row r="15" spans="1:32" x14ac:dyDescent="0.3">
      <c r="B15" s="95" t="s">
        <v>298</v>
      </c>
      <c r="C15" s="207" t="s">
        <v>103</v>
      </c>
      <c r="D15" s="208">
        <v>40</v>
      </c>
      <c r="E15" s="210">
        <v>15</v>
      </c>
      <c r="G15" s="241"/>
      <c r="H15" s="242"/>
      <c r="I15" s="242"/>
      <c r="J15" s="242"/>
      <c r="K15" s="242"/>
      <c r="L15" s="242"/>
      <c r="M15" s="242"/>
      <c r="N15" s="242"/>
      <c r="O15" s="242"/>
      <c r="P15" s="242"/>
      <c r="Q15" s="242"/>
      <c r="R15" s="243"/>
      <c r="T15" s="228">
        <f t="shared" si="20"/>
        <v>0</v>
      </c>
      <c r="U15" s="229">
        <f t="shared" si="17"/>
        <v>0</v>
      </c>
      <c r="V15" s="229">
        <f t="shared" si="17"/>
        <v>0</v>
      </c>
      <c r="W15" s="229">
        <f t="shared" si="17"/>
        <v>0</v>
      </c>
      <c r="X15" s="229">
        <f t="shared" si="17"/>
        <v>0</v>
      </c>
      <c r="Y15" s="229">
        <f t="shared" si="17"/>
        <v>0</v>
      </c>
      <c r="Z15" s="229">
        <f t="shared" si="17"/>
        <v>0</v>
      </c>
      <c r="AA15" s="229">
        <f t="shared" si="17"/>
        <v>0</v>
      </c>
      <c r="AB15" s="229">
        <f t="shared" si="17"/>
        <v>0</v>
      </c>
      <c r="AC15" s="229">
        <f t="shared" si="17"/>
        <v>0</v>
      </c>
      <c r="AD15" s="229">
        <f t="shared" si="18"/>
        <v>0</v>
      </c>
      <c r="AE15" s="229">
        <f t="shared" si="19"/>
        <v>0</v>
      </c>
      <c r="AF15" s="230">
        <f t="shared" si="16"/>
        <v>0</v>
      </c>
    </row>
    <row r="16" spans="1:32" x14ac:dyDescent="0.3">
      <c r="B16" s="95" t="s">
        <v>299</v>
      </c>
      <c r="C16" s="207" t="s">
        <v>103</v>
      </c>
      <c r="D16" s="208">
        <v>40</v>
      </c>
      <c r="E16" s="210">
        <v>15</v>
      </c>
      <c r="G16" s="241"/>
      <c r="H16" s="242"/>
      <c r="I16" s="242"/>
      <c r="J16" s="242"/>
      <c r="K16" s="242"/>
      <c r="L16" s="242"/>
      <c r="M16" s="242"/>
      <c r="N16" s="242"/>
      <c r="O16" s="242"/>
      <c r="P16" s="242"/>
      <c r="Q16" s="242"/>
      <c r="R16" s="243"/>
      <c r="T16" s="228">
        <f t="shared" si="20"/>
        <v>0</v>
      </c>
      <c r="U16" s="229">
        <f t="shared" si="17"/>
        <v>0</v>
      </c>
      <c r="V16" s="229">
        <f t="shared" si="17"/>
        <v>0</v>
      </c>
      <c r="W16" s="229">
        <f t="shared" si="17"/>
        <v>0</v>
      </c>
      <c r="X16" s="229">
        <f t="shared" si="17"/>
        <v>0</v>
      </c>
      <c r="Y16" s="229">
        <f t="shared" si="17"/>
        <v>0</v>
      </c>
      <c r="Z16" s="229">
        <f t="shared" si="17"/>
        <v>0</v>
      </c>
      <c r="AA16" s="229">
        <f t="shared" si="17"/>
        <v>0</v>
      </c>
      <c r="AB16" s="229">
        <f t="shared" si="17"/>
        <v>0</v>
      </c>
      <c r="AC16" s="229">
        <f t="shared" si="17"/>
        <v>0</v>
      </c>
      <c r="AD16" s="229">
        <f t="shared" si="18"/>
        <v>0</v>
      </c>
      <c r="AE16" s="229">
        <f t="shared" si="19"/>
        <v>0</v>
      </c>
      <c r="AF16" s="230">
        <f t="shared" si="16"/>
        <v>0</v>
      </c>
    </row>
    <row r="17" spans="1:32" x14ac:dyDescent="0.3">
      <c r="A17" s="200" t="s">
        <v>134</v>
      </c>
      <c r="B17" s="211"/>
      <c r="C17" s="212"/>
      <c r="D17" s="213"/>
      <c r="E17" s="214"/>
      <c r="F17" s="11"/>
      <c r="G17" s="244"/>
      <c r="H17" s="245"/>
      <c r="I17" s="245"/>
      <c r="J17" s="245"/>
      <c r="K17" s="245"/>
      <c r="L17" s="245"/>
      <c r="M17" s="245"/>
      <c r="N17" s="245"/>
      <c r="O17" s="245"/>
      <c r="P17" s="245"/>
      <c r="Q17" s="245"/>
      <c r="R17" s="246"/>
      <c r="S17" s="11"/>
      <c r="T17" s="231"/>
      <c r="U17" s="232"/>
      <c r="V17" s="232"/>
      <c r="W17" s="232"/>
      <c r="X17" s="232"/>
      <c r="Y17" s="232"/>
      <c r="Z17" s="232"/>
      <c r="AA17" s="232"/>
      <c r="AB17" s="232"/>
      <c r="AC17" s="232"/>
      <c r="AD17" s="232"/>
      <c r="AE17" s="232"/>
      <c r="AF17" s="233"/>
    </row>
    <row r="18" spans="1:32" x14ac:dyDescent="0.3">
      <c r="B18" s="95" t="s">
        <v>85</v>
      </c>
      <c r="C18" s="207" t="s">
        <v>102</v>
      </c>
      <c r="D18" s="208"/>
      <c r="E18" s="209">
        <v>80000</v>
      </c>
      <c r="G18" s="241"/>
      <c r="H18" s="242"/>
      <c r="I18" s="242"/>
      <c r="J18" s="242"/>
      <c r="K18" s="242"/>
      <c r="L18" s="242"/>
      <c r="M18" s="242"/>
      <c r="N18" s="242"/>
      <c r="O18" s="242"/>
      <c r="P18" s="242"/>
      <c r="Q18" s="242"/>
      <c r="R18" s="243"/>
      <c r="T18" s="228">
        <f>IF($C18="Salary", ($E18*G18)/12, (($E18*$D18*G18*52)/12))</f>
        <v>0</v>
      </c>
      <c r="U18" s="229">
        <f t="shared" ref="U18:AC22" si="21">IF($C18="Salary", ($E18*H18)/12, (($E18*$D18*H18*52)/12))</f>
        <v>0</v>
      </c>
      <c r="V18" s="229">
        <f t="shared" si="21"/>
        <v>0</v>
      </c>
      <c r="W18" s="229">
        <f t="shared" si="21"/>
        <v>0</v>
      </c>
      <c r="X18" s="229">
        <f t="shared" si="21"/>
        <v>0</v>
      </c>
      <c r="Y18" s="229">
        <f t="shared" si="21"/>
        <v>0</v>
      </c>
      <c r="Z18" s="229">
        <f t="shared" si="21"/>
        <v>0</v>
      </c>
      <c r="AA18" s="229">
        <f t="shared" si="21"/>
        <v>0</v>
      </c>
      <c r="AB18" s="229">
        <f t="shared" si="21"/>
        <v>0</v>
      </c>
      <c r="AC18" s="229">
        <f t="shared" si="21"/>
        <v>0</v>
      </c>
      <c r="AD18" s="229">
        <f t="shared" ref="AD18:AD22" si="22">IF($C18="Salary", ($E18*Q18)/12, (($E18*$D18*Q18*52)/12))</f>
        <v>0</v>
      </c>
      <c r="AE18" s="229">
        <f t="shared" ref="AE18:AE22" si="23">IF($C18="Salary", ($E18*R18)/12, (($E18*$D18*R18*52)/12))</f>
        <v>0</v>
      </c>
      <c r="AF18" s="230">
        <f t="shared" si="16"/>
        <v>0</v>
      </c>
    </row>
    <row r="19" spans="1:32" x14ac:dyDescent="0.3">
      <c r="B19" s="95" t="s">
        <v>100</v>
      </c>
      <c r="C19" s="207" t="s">
        <v>103</v>
      </c>
      <c r="D19" s="208">
        <v>40</v>
      </c>
      <c r="E19" s="210">
        <v>15</v>
      </c>
      <c r="G19" s="241"/>
      <c r="H19" s="242"/>
      <c r="I19" s="242"/>
      <c r="J19" s="242"/>
      <c r="K19" s="242"/>
      <c r="L19" s="242"/>
      <c r="M19" s="242"/>
      <c r="N19" s="242"/>
      <c r="O19" s="242"/>
      <c r="P19" s="242"/>
      <c r="Q19" s="242"/>
      <c r="R19" s="243"/>
      <c r="T19" s="228">
        <f t="shared" ref="T19:T22" si="24">IF($C19="Salary", ($E19*G19)/12, (($E19*$D19*G19*52)/12))</f>
        <v>0</v>
      </c>
      <c r="U19" s="229">
        <f t="shared" si="21"/>
        <v>0</v>
      </c>
      <c r="V19" s="229">
        <f t="shared" si="21"/>
        <v>0</v>
      </c>
      <c r="W19" s="229">
        <f t="shared" si="21"/>
        <v>0</v>
      </c>
      <c r="X19" s="229">
        <f t="shared" si="21"/>
        <v>0</v>
      </c>
      <c r="Y19" s="229">
        <f t="shared" si="21"/>
        <v>0</v>
      </c>
      <c r="Z19" s="229">
        <f t="shared" si="21"/>
        <v>0</v>
      </c>
      <c r="AA19" s="229">
        <f t="shared" si="21"/>
        <v>0</v>
      </c>
      <c r="AB19" s="229">
        <f t="shared" si="21"/>
        <v>0</v>
      </c>
      <c r="AC19" s="229">
        <f t="shared" si="21"/>
        <v>0</v>
      </c>
      <c r="AD19" s="229">
        <f t="shared" si="22"/>
        <v>0</v>
      </c>
      <c r="AE19" s="229">
        <f t="shared" si="23"/>
        <v>0</v>
      </c>
      <c r="AF19" s="230">
        <f t="shared" si="16"/>
        <v>0</v>
      </c>
    </row>
    <row r="20" spans="1:32" x14ac:dyDescent="0.3">
      <c r="B20" s="95" t="s">
        <v>297</v>
      </c>
      <c r="C20" s="207" t="s">
        <v>103</v>
      </c>
      <c r="D20" s="208">
        <v>40</v>
      </c>
      <c r="E20" s="210">
        <v>15</v>
      </c>
      <c r="G20" s="241"/>
      <c r="H20" s="242"/>
      <c r="I20" s="242"/>
      <c r="J20" s="242"/>
      <c r="K20" s="242"/>
      <c r="L20" s="242"/>
      <c r="M20" s="242"/>
      <c r="N20" s="242"/>
      <c r="O20" s="242"/>
      <c r="P20" s="242"/>
      <c r="Q20" s="242"/>
      <c r="R20" s="243"/>
      <c r="T20" s="228">
        <f t="shared" si="24"/>
        <v>0</v>
      </c>
      <c r="U20" s="229">
        <f t="shared" si="21"/>
        <v>0</v>
      </c>
      <c r="V20" s="229">
        <f t="shared" si="21"/>
        <v>0</v>
      </c>
      <c r="W20" s="229">
        <f t="shared" si="21"/>
        <v>0</v>
      </c>
      <c r="X20" s="229">
        <f t="shared" si="21"/>
        <v>0</v>
      </c>
      <c r="Y20" s="229">
        <f t="shared" si="21"/>
        <v>0</v>
      </c>
      <c r="Z20" s="229">
        <f t="shared" si="21"/>
        <v>0</v>
      </c>
      <c r="AA20" s="229">
        <f t="shared" si="21"/>
        <v>0</v>
      </c>
      <c r="AB20" s="229">
        <f t="shared" si="21"/>
        <v>0</v>
      </c>
      <c r="AC20" s="229">
        <f t="shared" si="21"/>
        <v>0</v>
      </c>
      <c r="AD20" s="229">
        <f t="shared" si="22"/>
        <v>0</v>
      </c>
      <c r="AE20" s="229">
        <f t="shared" si="23"/>
        <v>0</v>
      </c>
      <c r="AF20" s="230">
        <f t="shared" si="16"/>
        <v>0</v>
      </c>
    </row>
    <row r="21" spans="1:32" x14ac:dyDescent="0.3">
      <c r="B21" s="95" t="s">
        <v>298</v>
      </c>
      <c r="C21" s="207" t="s">
        <v>103</v>
      </c>
      <c r="D21" s="208">
        <v>40</v>
      </c>
      <c r="E21" s="210">
        <v>15</v>
      </c>
      <c r="G21" s="241"/>
      <c r="H21" s="242"/>
      <c r="I21" s="242"/>
      <c r="J21" s="242"/>
      <c r="K21" s="242"/>
      <c r="L21" s="242"/>
      <c r="M21" s="242"/>
      <c r="N21" s="242"/>
      <c r="O21" s="242"/>
      <c r="P21" s="242"/>
      <c r="Q21" s="242"/>
      <c r="R21" s="243"/>
      <c r="T21" s="228">
        <f t="shared" si="24"/>
        <v>0</v>
      </c>
      <c r="U21" s="229">
        <f t="shared" si="21"/>
        <v>0</v>
      </c>
      <c r="V21" s="229">
        <f t="shared" si="21"/>
        <v>0</v>
      </c>
      <c r="W21" s="229">
        <f t="shared" si="21"/>
        <v>0</v>
      </c>
      <c r="X21" s="229">
        <f t="shared" si="21"/>
        <v>0</v>
      </c>
      <c r="Y21" s="229">
        <f t="shared" si="21"/>
        <v>0</v>
      </c>
      <c r="Z21" s="229">
        <f t="shared" si="21"/>
        <v>0</v>
      </c>
      <c r="AA21" s="229">
        <f t="shared" si="21"/>
        <v>0</v>
      </c>
      <c r="AB21" s="229">
        <f t="shared" si="21"/>
        <v>0</v>
      </c>
      <c r="AC21" s="229">
        <f t="shared" si="21"/>
        <v>0</v>
      </c>
      <c r="AD21" s="229">
        <f t="shared" si="22"/>
        <v>0</v>
      </c>
      <c r="AE21" s="229">
        <f t="shared" si="23"/>
        <v>0</v>
      </c>
      <c r="AF21" s="230">
        <f t="shared" si="16"/>
        <v>0</v>
      </c>
    </row>
    <row r="22" spans="1:32" x14ac:dyDescent="0.3">
      <c r="B22" s="95" t="s">
        <v>299</v>
      </c>
      <c r="C22" s="207" t="s">
        <v>103</v>
      </c>
      <c r="D22" s="208">
        <v>40</v>
      </c>
      <c r="E22" s="210">
        <v>15</v>
      </c>
      <c r="G22" s="241"/>
      <c r="H22" s="242"/>
      <c r="I22" s="242"/>
      <c r="J22" s="242"/>
      <c r="K22" s="242"/>
      <c r="L22" s="242"/>
      <c r="M22" s="242"/>
      <c r="N22" s="242"/>
      <c r="O22" s="242"/>
      <c r="P22" s="242"/>
      <c r="Q22" s="242"/>
      <c r="R22" s="243"/>
      <c r="T22" s="228">
        <f t="shared" si="24"/>
        <v>0</v>
      </c>
      <c r="U22" s="229">
        <f t="shared" si="21"/>
        <v>0</v>
      </c>
      <c r="V22" s="229">
        <f t="shared" si="21"/>
        <v>0</v>
      </c>
      <c r="W22" s="229">
        <f t="shared" si="21"/>
        <v>0</v>
      </c>
      <c r="X22" s="229">
        <f t="shared" si="21"/>
        <v>0</v>
      </c>
      <c r="Y22" s="229">
        <f t="shared" si="21"/>
        <v>0</v>
      </c>
      <c r="Z22" s="229">
        <f t="shared" si="21"/>
        <v>0</v>
      </c>
      <c r="AA22" s="229">
        <f t="shared" si="21"/>
        <v>0</v>
      </c>
      <c r="AB22" s="229">
        <f t="shared" si="21"/>
        <v>0</v>
      </c>
      <c r="AC22" s="229">
        <f t="shared" si="21"/>
        <v>0</v>
      </c>
      <c r="AD22" s="229">
        <f t="shared" si="22"/>
        <v>0</v>
      </c>
      <c r="AE22" s="229">
        <f t="shared" si="23"/>
        <v>0</v>
      </c>
      <c r="AF22" s="230">
        <f t="shared" si="16"/>
        <v>0</v>
      </c>
    </row>
    <row r="23" spans="1:32" x14ac:dyDescent="0.3">
      <c r="A23" s="200" t="s">
        <v>104</v>
      </c>
      <c r="B23" s="211"/>
      <c r="C23" s="212"/>
      <c r="D23" s="213"/>
      <c r="E23" s="214"/>
      <c r="F23" s="11"/>
      <c r="G23" s="244"/>
      <c r="H23" s="245"/>
      <c r="I23" s="245"/>
      <c r="J23" s="245"/>
      <c r="K23" s="245"/>
      <c r="L23" s="245"/>
      <c r="M23" s="245"/>
      <c r="N23" s="245"/>
      <c r="O23" s="245"/>
      <c r="P23" s="245"/>
      <c r="Q23" s="245"/>
      <c r="R23" s="246"/>
      <c r="S23" s="11"/>
      <c r="T23" s="231"/>
      <c r="U23" s="232"/>
      <c r="V23" s="232"/>
      <c r="W23" s="232"/>
      <c r="X23" s="232"/>
      <c r="Y23" s="232"/>
      <c r="Z23" s="232"/>
      <c r="AA23" s="232"/>
      <c r="AB23" s="232"/>
      <c r="AC23" s="232"/>
      <c r="AD23" s="232"/>
      <c r="AE23" s="232"/>
      <c r="AF23" s="233"/>
    </row>
    <row r="24" spans="1:32" x14ac:dyDescent="0.3">
      <c r="B24" s="95" t="s">
        <v>297</v>
      </c>
      <c r="C24" s="207" t="s">
        <v>103</v>
      </c>
      <c r="D24" s="208">
        <v>40</v>
      </c>
      <c r="E24" s="210">
        <v>15</v>
      </c>
      <c r="G24" s="241"/>
      <c r="H24" s="242"/>
      <c r="I24" s="242"/>
      <c r="J24" s="242"/>
      <c r="K24" s="242"/>
      <c r="L24" s="242"/>
      <c r="M24" s="242"/>
      <c r="N24" s="242"/>
      <c r="O24" s="242"/>
      <c r="P24" s="242"/>
      <c r="Q24" s="242"/>
      <c r="R24" s="243"/>
      <c r="T24" s="228">
        <f>IF($C24="Salary", ($E24*G24)/12, (($E24*$D24*G24*52)/12))</f>
        <v>0</v>
      </c>
      <c r="U24" s="229">
        <f t="shared" ref="U24:AC33" si="25">IF($C24="Salary", ($E24*H24)/12, (($E24*$D24*H24*52)/12))</f>
        <v>0</v>
      </c>
      <c r="V24" s="229">
        <f t="shared" si="25"/>
        <v>0</v>
      </c>
      <c r="W24" s="229">
        <f t="shared" si="25"/>
        <v>0</v>
      </c>
      <c r="X24" s="229">
        <f t="shared" si="25"/>
        <v>0</v>
      </c>
      <c r="Y24" s="229">
        <f t="shared" si="25"/>
        <v>0</v>
      </c>
      <c r="Z24" s="229">
        <f t="shared" si="25"/>
        <v>0</v>
      </c>
      <c r="AA24" s="229">
        <f t="shared" si="25"/>
        <v>0</v>
      </c>
      <c r="AB24" s="229">
        <f t="shared" si="25"/>
        <v>0</v>
      </c>
      <c r="AC24" s="229">
        <f t="shared" si="25"/>
        <v>0</v>
      </c>
      <c r="AD24" s="229">
        <f t="shared" ref="AD24:AD33" si="26">IF($C24="Salary", ($E24*Q24)/12, (($E24*$D24*Q24*52)/12))</f>
        <v>0</v>
      </c>
      <c r="AE24" s="229">
        <f t="shared" ref="AE24:AE33" si="27">IF($C24="Salary", ($E24*R24)/12, (($E24*$D24*R24*52)/12))</f>
        <v>0</v>
      </c>
      <c r="AF24" s="230">
        <f t="shared" si="16"/>
        <v>0</v>
      </c>
    </row>
    <row r="25" spans="1:32" x14ac:dyDescent="0.3">
      <c r="B25" s="95" t="s">
        <v>298</v>
      </c>
      <c r="C25" s="207" t="s">
        <v>103</v>
      </c>
      <c r="D25" s="208">
        <v>40</v>
      </c>
      <c r="E25" s="210">
        <v>15</v>
      </c>
      <c r="G25" s="241"/>
      <c r="H25" s="242"/>
      <c r="I25" s="242"/>
      <c r="J25" s="242"/>
      <c r="K25" s="242"/>
      <c r="L25" s="242"/>
      <c r="M25" s="242"/>
      <c r="N25" s="242"/>
      <c r="O25" s="242"/>
      <c r="P25" s="242"/>
      <c r="Q25" s="242"/>
      <c r="R25" s="243"/>
      <c r="T25" s="228">
        <f t="shared" ref="T25:T27" si="28">IF($C25="Salary", ($E25*G25)/12, (($E25*$D25*G25*52)/12))</f>
        <v>0</v>
      </c>
      <c r="U25" s="229">
        <f t="shared" ref="U25:U27" si="29">IF($C25="Salary", ($E25*H25)/12, (($E25*$D25*H25*52)/12))</f>
        <v>0</v>
      </c>
      <c r="V25" s="229">
        <f t="shared" ref="V25:V27" si="30">IF($C25="Salary", ($E25*I25)/12, (($E25*$D25*I25*52)/12))</f>
        <v>0</v>
      </c>
      <c r="W25" s="229">
        <f t="shared" ref="W25:W27" si="31">IF($C25="Salary", ($E25*J25)/12, (($E25*$D25*J25*52)/12))</f>
        <v>0</v>
      </c>
      <c r="X25" s="229">
        <f t="shared" ref="X25:X27" si="32">IF($C25="Salary", ($E25*K25)/12, (($E25*$D25*K25*52)/12))</f>
        <v>0</v>
      </c>
      <c r="Y25" s="229">
        <f t="shared" ref="Y25:Y27" si="33">IF($C25="Salary", ($E25*L25)/12, (($E25*$D25*L25*52)/12))</f>
        <v>0</v>
      </c>
      <c r="Z25" s="229">
        <f t="shared" ref="Z25:Z27" si="34">IF($C25="Salary", ($E25*M25)/12, (($E25*$D25*M25*52)/12))</f>
        <v>0</v>
      </c>
      <c r="AA25" s="229">
        <f t="shared" ref="AA25:AA27" si="35">IF($C25="Salary", ($E25*N25)/12, (($E25*$D25*N25*52)/12))</f>
        <v>0</v>
      </c>
      <c r="AB25" s="229">
        <f t="shared" ref="AB25:AB27" si="36">IF($C25="Salary", ($E25*O25)/12, (($E25*$D25*O25*52)/12))</f>
        <v>0</v>
      </c>
      <c r="AC25" s="229">
        <f t="shared" ref="AC25:AC27" si="37">IF($C25="Salary", ($E25*P25)/12, (($E25*$D25*P25*52)/12))</f>
        <v>0</v>
      </c>
      <c r="AD25" s="229">
        <f t="shared" ref="AD25:AD27" si="38">IF($C25="Salary", ($E25*Q25)/12, (($E25*$D25*Q25*52)/12))</f>
        <v>0</v>
      </c>
      <c r="AE25" s="229">
        <f t="shared" ref="AE25:AE27" si="39">IF($C25="Salary", ($E25*R25)/12, (($E25*$D25*R25*52)/12))</f>
        <v>0</v>
      </c>
      <c r="AF25" s="230">
        <f t="shared" ref="AF25:AF27" si="40">SUM(T25:AE25)</f>
        <v>0</v>
      </c>
    </row>
    <row r="26" spans="1:32" x14ac:dyDescent="0.3">
      <c r="B26" s="95" t="s">
        <v>299</v>
      </c>
      <c r="C26" s="207" t="s">
        <v>103</v>
      </c>
      <c r="D26" s="208">
        <v>40</v>
      </c>
      <c r="E26" s="210">
        <v>15</v>
      </c>
      <c r="G26" s="241"/>
      <c r="H26" s="242"/>
      <c r="I26" s="242"/>
      <c r="J26" s="242"/>
      <c r="K26" s="242"/>
      <c r="L26" s="242"/>
      <c r="M26" s="242"/>
      <c r="N26" s="242"/>
      <c r="O26" s="242"/>
      <c r="P26" s="242"/>
      <c r="Q26" s="242"/>
      <c r="R26" s="243"/>
      <c r="T26" s="228">
        <f t="shared" si="28"/>
        <v>0</v>
      </c>
      <c r="U26" s="229">
        <f t="shared" si="29"/>
        <v>0</v>
      </c>
      <c r="V26" s="229">
        <f t="shared" si="30"/>
        <v>0</v>
      </c>
      <c r="W26" s="229">
        <f t="shared" si="31"/>
        <v>0</v>
      </c>
      <c r="X26" s="229">
        <f t="shared" si="32"/>
        <v>0</v>
      </c>
      <c r="Y26" s="229">
        <f t="shared" si="33"/>
        <v>0</v>
      </c>
      <c r="Z26" s="229">
        <f t="shared" si="34"/>
        <v>0</v>
      </c>
      <c r="AA26" s="229">
        <f t="shared" si="35"/>
        <v>0</v>
      </c>
      <c r="AB26" s="229">
        <f t="shared" si="36"/>
        <v>0</v>
      </c>
      <c r="AC26" s="229">
        <f t="shared" si="37"/>
        <v>0</v>
      </c>
      <c r="AD26" s="229">
        <f t="shared" si="38"/>
        <v>0</v>
      </c>
      <c r="AE26" s="229">
        <f t="shared" si="39"/>
        <v>0</v>
      </c>
      <c r="AF26" s="230">
        <f t="shared" si="40"/>
        <v>0</v>
      </c>
    </row>
    <row r="27" spans="1:32" x14ac:dyDescent="0.3">
      <c r="B27" s="95" t="s">
        <v>300</v>
      </c>
      <c r="C27" s="207" t="s">
        <v>103</v>
      </c>
      <c r="D27" s="208">
        <v>40</v>
      </c>
      <c r="E27" s="210">
        <v>15</v>
      </c>
      <c r="G27" s="241"/>
      <c r="H27" s="242"/>
      <c r="I27" s="242"/>
      <c r="J27" s="242"/>
      <c r="K27" s="242"/>
      <c r="L27" s="242"/>
      <c r="M27" s="242"/>
      <c r="N27" s="242"/>
      <c r="O27" s="242"/>
      <c r="P27" s="242"/>
      <c r="Q27" s="242"/>
      <c r="R27" s="243"/>
      <c r="T27" s="228">
        <f t="shared" si="28"/>
        <v>0</v>
      </c>
      <c r="U27" s="229">
        <f t="shared" si="29"/>
        <v>0</v>
      </c>
      <c r="V27" s="229">
        <f t="shared" si="30"/>
        <v>0</v>
      </c>
      <c r="W27" s="229">
        <f t="shared" si="31"/>
        <v>0</v>
      </c>
      <c r="X27" s="229">
        <f t="shared" si="32"/>
        <v>0</v>
      </c>
      <c r="Y27" s="229">
        <f t="shared" si="33"/>
        <v>0</v>
      </c>
      <c r="Z27" s="229">
        <f t="shared" si="34"/>
        <v>0</v>
      </c>
      <c r="AA27" s="229">
        <f t="shared" si="35"/>
        <v>0</v>
      </c>
      <c r="AB27" s="229">
        <f t="shared" si="36"/>
        <v>0</v>
      </c>
      <c r="AC27" s="229">
        <f t="shared" si="37"/>
        <v>0</v>
      </c>
      <c r="AD27" s="229">
        <f t="shared" si="38"/>
        <v>0</v>
      </c>
      <c r="AE27" s="229">
        <f t="shared" si="39"/>
        <v>0</v>
      </c>
      <c r="AF27" s="230">
        <f t="shared" si="40"/>
        <v>0</v>
      </c>
    </row>
    <row r="28" spans="1:32" x14ac:dyDescent="0.3">
      <c r="B28" s="95" t="s">
        <v>301</v>
      </c>
      <c r="C28" s="207" t="s">
        <v>103</v>
      </c>
      <c r="D28" s="208">
        <v>40</v>
      </c>
      <c r="E28" s="210">
        <v>15</v>
      </c>
      <c r="G28" s="241"/>
      <c r="H28" s="242"/>
      <c r="I28" s="242"/>
      <c r="J28" s="242"/>
      <c r="K28" s="242"/>
      <c r="L28" s="242"/>
      <c r="M28" s="242"/>
      <c r="N28" s="242"/>
      <c r="O28" s="242"/>
      <c r="P28" s="242"/>
      <c r="Q28" s="242"/>
      <c r="R28" s="243"/>
      <c r="T28" s="228">
        <f t="shared" ref="T28:T29" si="41">IF($C28="Salary", ($E28*G28)/12, (($E28*$D28*G28*52)/12))</f>
        <v>0</v>
      </c>
      <c r="U28" s="229">
        <f t="shared" si="25"/>
        <v>0</v>
      </c>
      <c r="V28" s="229">
        <f t="shared" si="25"/>
        <v>0</v>
      </c>
      <c r="W28" s="229">
        <f t="shared" si="25"/>
        <v>0</v>
      </c>
      <c r="X28" s="229">
        <f t="shared" si="25"/>
        <v>0</v>
      </c>
      <c r="Y28" s="229">
        <f t="shared" si="25"/>
        <v>0</v>
      </c>
      <c r="Z28" s="229">
        <f t="shared" si="25"/>
        <v>0</v>
      </c>
      <c r="AA28" s="229">
        <f t="shared" si="25"/>
        <v>0</v>
      </c>
      <c r="AB28" s="229">
        <f t="shared" si="25"/>
        <v>0</v>
      </c>
      <c r="AC28" s="229">
        <f t="shared" si="25"/>
        <v>0</v>
      </c>
      <c r="AD28" s="229">
        <f t="shared" si="26"/>
        <v>0</v>
      </c>
      <c r="AE28" s="229">
        <f t="shared" si="27"/>
        <v>0</v>
      </c>
      <c r="AF28" s="230">
        <f t="shared" si="16"/>
        <v>0</v>
      </c>
    </row>
    <row r="29" spans="1:32" x14ac:dyDescent="0.3">
      <c r="B29" s="95" t="s">
        <v>302</v>
      </c>
      <c r="C29" s="207" t="s">
        <v>103</v>
      </c>
      <c r="D29" s="208">
        <v>40</v>
      </c>
      <c r="E29" s="210">
        <v>15</v>
      </c>
      <c r="G29" s="241"/>
      <c r="H29" s="242"/>
      <c r="I29" s="242"/>
      <c r="J29" s="242"/>
      <c r="K29" s="242"/>
      <c r="L29" s="242"/>
      <c r="M29" s="242"/>
      <c r="N29" s="242"/>
      <c r="O29" s="242"/>
      <c r="P29" s="242"/>
      <c r="Q29" s="242"/>
      <c r="R29" s="243"/>
      <c r="T29" s="228">
        <f t="shared" si="41"/>
        <v>0</v>
      </c>
      <c r="U29" s="229">
        <f t="shared" ref="U29" si="42">IF($C29="Salary", ($E29*H29)/12, (($E29*$D29*H29*52)/12))</f>
        <v>0</v>
      </c>
      <c r="V29" s="229">
        <f t="shared" ref="V29" si="43">IF($C29="Salary", ($E29*I29)/12, (($E29*$D29*I29*52)/12))</f>
        <v>0</v>
      </c>
      <c r="W29" s="229">
        <f t="shared" ref="W29" si="44">IF($C29="Salary", ($E29*J29)/12, (($E29*$D29*J29*52)/12))</f>
        <v>0</v>
      </c>
      <c r="X29" s="229">
        <f t="shared" ref="X29" si="45">IF($C29="Salary", ($E29*K29)/12, (($E29*$D29*K29*52)/12))</f>
        <v>0</v>
      </c>
      <c r="Y29" s="229">
        <f t="shared" ref="Y29" si="46">IF($C29="Salary", ($E29*L29)/12, (($E29*$D29*L29*52)/12))</f>
        <v>0</v>
      </c>
      <c r="Z29" s="229">
        <f t="shared" ref="Z29" si="47">IF($C29="Salary", ($E29*M29)/12, (($E29*$D29*M29*52)/12))</f>
        <v>0</v>
      </c>
      <c r="AA29" s="229">
        <f t="shared" ref="AA29" si="48">IF($C29="Salary", ($E29*N29)/12, (($E29*$D29*N29*52)/12))</f>
        <v>0</v>
      </c>
      <c r="AB29" s="229">
        <f t="shared" ref="AB29" si="49">IF($C29="Salary", ($E29*O29)/12, (($E29*$D29*O29*52)/12))</f>
        <v>0</v>
      </c>
      <c r="AC29" s="229">
        <f t="shared" ref="AC29" si="50">IF($C29="Salary", ($E29*P29)/12, (($E29*$D29*P29*52)/12))</f>
        <v>0</v>
      </c>
      <c r="AD29" s="229">
        <f t="shared" ref="AD29" si="51">IF($C29="Salary", ($E29*Q29)/12, (($E29*$D29*Q29*52)/12))</f>
        <v>0</v>
      </c>
      <c r="AE29" s="229">
        <f t="shared" ref="AE29" si="52">IF($C29="Salary", ($E29*R29)/12, (($E29*$D29*R29*52)/12))</f>
        <v>0</v>
      </c>
      <c r="AF29" s="230">
        <f t="shared" ref="AF29" si="53">SUM(T29:AE29)</f>
        <v>0</v>
      </c>
    </row>
    <row r="30" spans="1:32" x14ac:dyDescent="0.3">
      <c r="B30" s="95" t="s">
        <v>303</v>
      </c>
      <c r="C30" s="207" t="s">
        <v>103</v>
      </c>
      <c r="D30" s="208">
        <v>40</v>
      </c>
      <c r="E30" s="210">
        <v>15</v>
      </c>
      <c r="G30" s="241"/>
      <c r="H30" s="242"/>
      <c r="I30" s="242"/>
      <c r="J30" s="242"/>
      <c r="K30" s="242"/>
      <c r="L30" s="242"/>
      <c r="M30" s="242"/>
      <c r="N30" s="242"/>
      <c r="O30" s="242"/>
      <c r="P30" s="242"/>
      <c r="Q30" s="242"/>
      <c r="R30" s="243"/>
      <c r="T30" s="228">
        <f t="shared" ref="T30" si="54">IF($C30="Salary", ($E30*G30)/12, (($E30*$D30*G30*52)/12))</f>
        <v>0</v>
      </c>
      <c r="U30" s="229">
        <f t="shared" ref="U30" si="55">IF($C30="Salary", ($E30*H30)/12, (($E30*$D30*H30*52)/12))</f>
        <v>0</v>
      </c>
      <c r="V30" s="229">
        <f t="shared" ref="V30" si="56">IF($C30="Salary", ($E30*I30)/12, (($E30*$D30*I30*52)/12))</f>
        <v>0</v>
      </c>
      <c r="W30" s="229">
        <f t="shared" ref="W30" si="57">IF($C30="Salary", ($E30*J30)/12, (($E30*$D30*J30*52)/12))</f>
        <v>0</v>
      </c>
      <c r="X30" s="229">
        <f t="shared" ref="X30" si="58">IF($C30="Salary", ($E30*K30)/12, (($E30*$D30*K30*52)/12))</f>
        <v>0</v>
      </c>
      <c r="Y30" s="229">
        <f t="shared" ref="Y30" si="59">IF($C30="Salary", ($E30*L30)/12, (($E30*$D30*L30*52)/12))</f>
        <v>0</v>
      </c>
      <c r="Z30" s="229">
        <f t="shared" ref="Z30" si="60">IF($C30="Salary", ($E30*M30)/12, (($E30*$D30*M30*52)/12))</f>
        <v>0</v>
      </c>
      <c r="AA30" s="229">
        <f t="shared" ref="AA30" si="61">IF($C30="Salary", ($E30*N30)/12, (($E30*$D30*N30*52)/12))</f>
        <v>0</v>
      </c>
      <c r="AB30" s="229">
        <f t="shared" ref="AB30" si="62">IF($C30="Salary", ($E30*O30)/12, (($E30*$D30*O30*52)/12))</f>
        <v>0</v>
      </c>
      <c r="AC30" s="229">
        <f t="shared" ref="AC30" si="63">IF($C30="Salary", ($E30*P30)/12, (($E30*$D30*P30*52)/12))</f>
        <v>0</v>
      </c>
      <c r="AD30" s="229">
        <f t="shared" ref="AD30" si="64">IF($C30="Salary", ($E30*Q30)/12, (($E30*$D30*Q30*52)/12))</f>
        <v>0</v>
      </c>
      <c r="AE30" s="229">
        <f t="shared" ref="AE30" si="65">IF($C30="Salary", ($E30*R30)/12, (($E30*$D30*R30*52)/12))</f>
        <v>0</v>
      </c>
      <c r="AF30" s="230">
        <f t="shared" ref="AF30" si="66">SUM(T30:AE30)</f>
        <v>0</v>
      </c>
    </row>
    <row r="31" spans="1:32" x14ac:dyDescent="0.3">
      <c r="B31" s="95" t="s">
        <v>304</v>
      </c>
      <c r="C31" s="207" t="s">
        <v>103</v>
      </c>
      <c r="D31" s="208">
        <v>40</v>
      </c>
      <c r="E31" s="210">
        <v>15</v>
      </c>
      <c r="G31" s="241"/>
      <c r="H31" s="242"/>
      <c r="I31" s="242"/>
      <c r="J31" s="242"/>
      <c r="K31" s="242"/>
      <c r="L31" s="242"/>
      <c r="M31" s="242"/>
      <c r="N31" s="242"/>
      <c r="O31" s="242"/>
      <c r="P31" s="242"/>
      <c r="Q31" s="242"/>
      <c r="R31" s="243"/>
      <c r="T31" s="228">
        <f t="shared" ref="T31:T33" si="67">IF($C31="Salary", ($E31*G31)/12, (($E31*$D31*G31*52)/12))</f>
        <v>0</v>
      </c>
      <c r="U31" s="229">
        <f t="shared" si="25"/>
        <v>0</v>
      </c>
      <c r="V31" s="229">
        <f t="shared" si="25"/>
        <v>0</v>
      </c>
      <c r="W31" s="229">
        <f t="shared" si="25"/>
        <v>0</v>
      </c>
      <c r="X31" s="229">
        <f t="shared" si="25"/>
        <v>0</v>
      </c>
      <c r="Y31" s="229">
        <f t="shared" si="25"/>
        <v>0</v>
      </c>
      <c r="Z31" s="229">
        <f t="shared" si="25"/>
        <v>0</v>
      </c>
      <c r="AA31" s="229">
        <f t="shared" si="25"/>
        <v>0</v>
      </c>
      <c r="AB31" s="229">
        <f t="shared" si="25"/>
        <v>0</v>
      </c>
      <c r="AC31" s="229">
        <f t="shared" si="25"/>
        <v>0</v>
      </c>
      <c r="AD31" s="229">
        <f t="shared" si="26"/>
        <v>0</v>
      </c>
      <c r="AE31" s="229">
        <f t="shared" si="27"/>
        <v>0</v>
      </c>
      <c r="AF31" s="230">
        <f t="shared" si="16"/>
        <v>0</v>
      </c>
    </row>
    <row r="32" spans="1:32" x14ac:dyDescent="0.3">
      <c r="B32" s="95" t="s">
        <v>305</v>
      </c>
      <c r="C32" s="207" t="s">
        <v>103</v>
      </c>
      <c r="D32" s="208">
        <v>40</v>
      </c>
      <c r="E32" s="210">
        <v>15</v>
      </c>
      <c r="G32" s="241"/>
      <c r="H32" s="242"/>
      <c r="I32" s="242"/>
      <c r="J32" s="242"/>
      <c r="K32" s="242"/>
      <c r="L32" s="242"/>
      <c r="M32" s="242"/>
      <c r="N32" s="242"/>
      <c r="O32" s="242"/>
      <c r="P32" s="242"/>
      <c r="Q32" s="242"/>
      <c r="R32" s="243"/>
      <c r="T32" s="228">
        <f t="shared" ref="T32" si="68">IF($C32="Salary", ($E32*G32)/12, (($E32*$D32*G32*52)/12))</f>
        <v>0</v>
      </c>
      <c r="U32" s="229">
        <f t="shared" ref="U32" si="69">IF($C32="Salary", ($E32*H32)/12, (($E32*$D32*H32*52)/12))</f>
        <v>0</v>
      </c>
      <c r="V32" s="229">
        <f t="shared" ref="V32" si="70">IF($C32="Salary", ($E32*I32)/12, (($E32*$D32*I32*52)/12))</f>
        <v>0</v>
      </c>
      <c r="W32" s="229">
        <f t="shared" ref="W32" si="71">IF($C32="Salary", ($E32*J32)/12, (($E32*$D32*J32*52)/12))</f>
        <v>0</v>
      </c>
      <c r="X32" s="229">
        <f t="shared" ref="X32" si="72">IF($C32="Salary", ($E32*K32)/12, (($E32*$D32*K32*52)/12))</f>
        <v>0</v>
      </c>
      <c r="Y32" s="229">
        <f t="shared" ref="Y32" si="73">IF($C32="Salary", ($E32*L32)/12, (($E32*$D32*L32*52)/12))</f>
        <v>0</v>
      </c>
      <c r="Z32" s="229">
        <f t="shared" ref="Z32" si="74">IF($C32="Salary", ($E32*M32)/12, (($E32*$D32*M32*52)/12))</f>
        <v>0</v>
      </c>
      <c r="AA32" s="229">
        <f t="shared" ref="AA32" si="75">IF($C32="Salary", ($E32*N32)/12, (($E32*$D32*N32*52)/12))</f>
        <v>0</v>
      </c>
      <c r="AB32" s="229">
        <f t="shared" ref="AB32" si="76">IF($C32="Salary", ($E32*O32)/12, (($E32*$D32*O32*52)/12))</f>
        <v>0</v>
      </c>
      <c r="AC32" s="229">
        <f t="shared" ref="AC32" si="77">IF($C32="Salary", ($E32*P32)/12, (($E32*$D32*P32*52)/12))</f>
        <v>0</v>
      </c>
      <c r="AD32" s="229">
        <f t="shared" ref="AD32" si="78">IF($C32="Salary", ($E32*Q32)/12, (($E32*$D32*Q32*52)/12))</f>
        <v>0</v>
      </c>
      <c r="AE32" s="229">
        <f t="shared" ref="AE32" si="79">IF($C32="Salary", ($E32*R32)/12, (($E32*$D32*R32*52)/12))</f>
        <v>0</v>
      </c>
      <c r="AF32" s="230">
        <f t="shared" ref="AF32" si="80">SUM(T32:AE32)</f>
        <v>0</v>
      </c>
    </row>
    <row r="33" spans="2:32" ht="15" thickBot="1" x14ac:dyDescent="0.35">
      <c r="B33" s="95" t="s">
        <v>306</v>
      </c>
      <c r="C33" s="215" t="s">
        <v>103</v>
      </c>
      <c r="D33" s="216">
        <v>40</v>
      </c>
      <c r="E33" s="217">
        <v>15</v>
      </c>
      <c r="G33" s="241"/>
      <c r="H33" s="242"/>
      <c r="I33" s="242"/>
      <c r="J33" s="242"/>
      <c r="K33" s="242"/>
      <c r="L33" s="242"/>
      <c r="M33" s="242"/>
      <c r="N33" s="242"/>
      <c r="O33" s="242"/>
      <c r="P33" s="242"/>
      <c r="Q33" s="242"/>
      <c r="R33" s="243"/>
      <c r="T33" s="228">
        <f t="shared" si="67"/>
        <v>0</v>
      </c>
      <c r="U33" s="229">
        <f t="shared" si="25"/>
        <v>0</v>
      </c>
      <c r="V33" s="229">
        <f t="shared" si="25"/>
        <v>0</v>
      </c>
      <c r="W33" s="229">
        <f t="shared" si="25"/>
        <v>0</v>
      </c>
      <c r="X33" s="229">
        <f t="shared" si="25"/>
        <v>0</v>
      </c>
      <c r="Y33" s="229">
        <f t="shared" si="25"/>
        <v>0</v>
      </c>
      <c r="Z33" s="229">
        <f t="shared" si="25"/>
        <v>0</v>
      </c>
      <c r="AA33" s="229">
        <f t="shared" si="25"/>
        <v>0</v>
      </c>
      <c r="AB33" s="229">
        <f t="shared" si="25"/>
        <v>0</v>
      </c>
      <c r="AC33" s="229">
        <f t="shared" si="25"/>
        <v>0</v>
      </c>
      <c r="AD33" s="229">
        <f t="shared" si="26"/>
        <v>0</v>
      </c>
      <c r="AE33" s="229">
        <f t="shared" si="27"/>
        <v>0</v>
      </c>
      <c r="AF33" s="230">
        <f t="shared" si="16"/>
        <v>0</v>
      </c>
    </row>
    <row r="34" spans="2:32" x14ac:dyDescent="0.3">
      <c r="G34" s="247"/>
      <c r="H34" s="248"/>
      <c r="I34" s="248"/>
      <c r="J34" s="248"/>
      <c r="K34" s="248"/>
      <c r="L34" s="248"/>
      <c r="M34" s="248"/>
      <c r="N34" s="248"/>
      <c r="O34" s="248"/>
      <c r="P34" s="248"/>
      <c r="Q34" s="248"/>
      <c r="R34" s="249"/>
      <c r="T34" s="234"/>
      <c r="U34" s="235"/>
      <c r="V34" s="235"/>
      <c r="W34" s="235"/>
      <c r="X34" s="235"/>
      <c r="Y34" s="235"/>
      <c r="Z34" s="235"/>
      <c r="AA34" s="235"/>
      <c r="AB34" s="235"/>
      <c r="AC34" s="235"/>
      <c r="AD34" s="36"/>
      <c r="AE34" s="36"/>
      <c r="AF34" s="230"/>
    </row>
    <row r="35" spans="2:32" ht="15" thickBot="1" x14ac:dyDescent="0.35">
      <c r="B35" s="105" t="s">
        <v>147</v>
      </c>
      <c r="G35" s="250">
        <f>SUM(G6:G33)</f>
        <v>0</v>
      </c>
      <c r="H35" s="251">
        <f>SUM(H6:H33)</f>
        <v>0</v>
      </c>
      <c r="I35" s="251">
        <f t="shared" ref="I35:R35" si="81">SUM(I6:I33)</f>
        <v>0</v>
      </c>
      <c r="J35" s="251">
        <f t="shared" si="81"/>
        <v>0</v>
      </c>
      <c r="K35" s="251">
        <f t="shared" si="81"/>
        <v>0</v>
      </c>
      <c r="L35" s="251">
        <f t="shared" si="81"/>
        <v>0</v>
      </c>
      <c r="M35" s="251">
        <f t="shared" si="81"/>
        <v>0</v>
      </c>
      <c r="N35" s="251">
        <f t="shared" si="81"/>
        <v>0</v>
      </c>
      <c r="O35" s="251">
        <f t="shared" si="81"/>
        <v>0</v>
      </c>
      <c r="P35" s="251">
        <f t="shared" si="81"/>
        <v>0</v>
      </c>
      <c r="Q35" s="251">
        <f t="shared" si="81"/>
        <v>0</v>
      </c>
      <c r="R35" s="252">
        <f t="shared" si="81"/>
        <v>0</v>
      </c>
      <c r="T35" s="236">
        <f>SUM(T6:T33)</f>
        <v>0</v>
      </c>
      <c r="U35" s="237">
        <f>SUM(U6:U33)</f>
        <v>0</v>
      </c>
      <c r="V35" s="237">
        <f t="shared" ref="V35:AF35" si="82">SUM(V6:V33)</f>
        <v>0</v>
      </c>
      <c r="W35" s="237">
        <f t="shared" si="82"/>
        <v>0</v>
      </c>
      <c r="X35" s="237">
        <f t="shared" si="82"/>
        <v>0</v>
      </c>
      <c r="Y35" s="237">
        <f t="shared" si="82"/>
        <v>0</v>
      </c>
      <c r="Z35" s="237">
        <f t="shared" si="82"/>
        <v>0</v>
      </c>
      <c r="AA35" s="237">
        <f t="shared" si="82"/>
        <v>0</v>
      </c>
      <c r="AB35" s="237">
        <f t="shared" si="82"/>
        <v>0</v>
      </c>
      <c r="AC35" s="237">
        <f t="shared" si="82"/>
        <v>0</v>
      </c>
      <c r="AD35" s="237">
        <f t="shared" si="82"/>
        <v>0</v>
      </c>
      <c r="AE35" s="237">
        <f t="shared" si="82"/>
        <v>0</v>
      </c>
      <c r="AF35" s="238">
        <f t="shared" si="82"/>
        <v>0</v>
      </c>
    </row>
    <row r="36" spans="2:32" x14ac:dyDescent="0.3">
      <c r="G36" s="219"/>
    </row>
    <row r="37" spans="2:32" x14ac:dyDescent="0.3">
      <c r="G37" s="220"/>
      <c r="H37" s="220"/>
      <c r="I37" s="220"/>
      <c r="J37" s="220"/>
      <c r="K37" s="220"/>
      <c r="L37" s="220"/>
      <c r="M37" s="220"/>
      <c r="N37" s="220"/>
      <c r="O37" s="220"/>
      <c r="P37" s="220"/>
      <c r="Q37" s="220"/>
      <c r="R37" s="220"/>
    </row>
    <row r="38" spans="2:32" x14ac:dyDescent="0.3">
      <c r="G38" s="220"/>
    </row>
    <row r="40" spans="2:32" x14ac:dyDescent="0.3">
      <c r="G40" s="220"/>
    </row>
  </sheetData>
  <sheetProtection sheet="1" objects="1" scenarios="1" selectLockedCells="1"/>
  <mergeCells count="4">
    <mergeCell ref="G3:R3"/>
    <mergeCell ref="T3:AF3"/>
    <mergeCell ref="C3:D3"/>
    <mergeCell ref="A4:B4"/>
  </mergeCells>
  <dataValidations count="2">
    <dataValidation type="list" allowBlank="1" showInputMessage="1" showErrorMessage="1" sqref="C12:C16 C18:C22 C6:C10 C24:C33" xr:uid="{CB977E34-ECBD-42B9-ABD5-3A830A175137}">
      <formula1>"Hourly, Salary"</formula1>
    </dataValidation>
    <dataValidation type="list" allowBlank="1" showInputMessage="1" showErrorMessage="1" sqref="D6:D10 D12:D16 D18:D22 D24:D33" xr:uid="{A1A8839B-ADF9-4697-8FC3-3509A3D48CA6}">
      <formula1>"5, 10, 15, 20, 25, 30, 35, 40"</formula1>
    </dataValidation>
  </dataValidations>
  <pageMargins left="0.7" right="0.7" top="0.75" bottom="0.75" header="0.3" footer="0.3"/>
  <pageSetup scale="4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88B7F-75AF-4274-89BA-3C7F87F89604}">
  <sheetPr>
    <tabColor rgb="FFFFC000"/>
    <pageSetUpPr fitToPage="1"/>
  </sheetPr>
  <dimension ref="A1:P35"/>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4.4" x14ac:dyDescent="0.3"/>
  <cols>
    <col min="1" max="1" width="29.44140625" style="95" bestFit="1" customWidth="1"/>
    <col min="2" max="2" width="6.77734375" style="95" customWidth="1"/>
    <col min="3" max="14" width="10.6640625" style="95" customWidth="1"/>
    <col min="15" max="15" width="0.77734375" style="95" customWidth="1"/>
    <col min="16" max="16" width="14.77734375" style="105" customWidth="1"/>
    <col min="17" max="22" width="9.109375" style="95"/>
    <col min="23" max="23" width="12" style="95" bestFit="1" customWidth="1"/>
    <col min="24" max="16384" width="9.109375" style="95"/>
  </cols>
  <sheetData>
    <row r="1" spans="1:16" ht="15" thickBot="1" x14ac:dyDescent="0.35">
      <c r="A1" s="94" t="s">
        <v>23</v>
      </c>
      <c r="B1" s="100"/>
      <c r="C1" s="400" t="s">
        <v>255</v>
      </c>
      <c r="D1" s="400"/>
      <c r="E1" s="400"/>
      <c r="F1" s="400"/>
      <c r="G1" s="400"/>
      <c r="H1" s="400"/>
      <c r="I1" s="400"/>
      <c r="J1" s="400"/>
      <c r="K1" s="400"/>
      <c r="L1" s="400"/>
      <c r="M1" s="400"/>
      <c r="N1" s="400"/>
      <c r="O1" s="400"/>
      <c r="P1" s="400"/>
    </row>
    <row r="2" spans="1:16" ht="15" thickBot="1" x14ac:dyDescent="0.35">
      <c r="A2" s="96" t="s">
        <v>27</v>
      </c>
      <c r="B2" s="112"/>
      <c r="C2" s="98" t="str">
        <f>'2. Activity'!C2</f>
        <v>Jan</v>
      </c>
      <c r="D2" s="98" t="str">
        <f>'2. Activity'!D2</f>
        <v>Feb</v>
      </c>
      <c r="E2" s="98" t="str">
        <f>'2. Activity'!E2</f>
        <v>Mar</v>
      </c>
      <c r="F2" s="98" t="str">
        <f>'2. Activity'!F2</f>
        <v>Apr</v>
      </c>
      <c r="G2" s="98" t="str">
        <f>'2. Activity'!G2</f>
        <v>May</v>
      </c>
      <c r="H2" s="98" t="str">
        <f>'2. Activity'!H2</f>
        <v>Jun</v>
      </c>
      <c r="I2" s="98" t="str">
        <f>'2. Activity'!I2</f>
        <v>Jul</v>
      </c>
      <c r="J2" s="98" t="str">
        <f>'2. Activity'!J2</f>
        <v>Aug</v>
      </c>
      <c r="K2" s="98" t="str">
        <f>'2. Activity'!K2</f>
        <v>Sep</v>
      </c>
      <c r="L2" s="98" t="str">
        <f>'2. Activity'!L2</f>
        <v>Oct</v>
      </c>
      <c r="M2" s="98" t="str">
        <f>'2. Activity'!M2</f>
        <v>Nov</v>
      </c>
      <c r="N2" s="98" t="str">
        <f>'2. Activity'!N2</f>
        <v>Dec</v>
      </c>
      <c r="O2" s="122"/>
      <c r="P2" s="123" t="s">
        <v>0</v>
      </c>
    </row>
    <row r="3" spans="1:16" x14ac:dyDescent="0.3">
      <c r="A3" s="299" t="s">
        <v>10</v>
      </c>
      <c r="B3" s="100"/>
      <c r="C3" s="334"/>
      <c r="D3" s="334"/>
      <c r="E3" s="334"/>
      <c r="F3" s="334"/>
      <c r="G3" s="334"/>
      <c r="H3" s="334"/>
      <c r="I3" s="334"/>
      <c r="J3" s="334"/>
      <c r="K3" s="334"/>
      <c r="L3" s="334"/>
      <c r="M3" s="334"/>
      <c r="N3" s="334"/>
      <c r="O3" s="340"/>
      <c r="P3" s="262">
        <f t="shared" ref="P3:P19" si="0">SUM(C3:N3)</f>
        <v>0</v>
      </c>
    </row>
    <row r="4" spans="1:16" x14ac:dyDescent="0.3">
      <c r="A4" s="299" t="s">
        <v>150</v>
      </c>
      <c r="B4" s="100"/>
      <c r="C4" s="334"/>
      <c r="D4" s="334"/>
      <c r="E4" s="334"/>
      <c r="F4" s="334"/>
      <c r="G4" s="334"/>
      <c r="H4" s="334"/>
      <c r="I4" s="334"/>
      <c r="J4" s="334"/>
      <c r="K4" s="334"/>
      <c r="L4" s="334"/>
      <c r="M4" s="334"/>
      <c r="N4" s="334"/>
      <c r="O4" s="340"/>
      <c r="P4" s="262">
        <f t="shared" si="0"/>
        <v>0</v>
      </c>
    </row>
    <row r="5" spans="1:16" x14ac:dyDescent="0.3">
      <c r="A5" s="299" t="s">
        <v>148</v>
      </c>
      <c r="B5" s="100"/>
      <c r="C5" s="334"/>
      <c r="D5" s="334"/>
      <c r="E5" s="334"/>
      <c r="F5" s="334"/>
      <c r="G5" s="334"/>
      <c r="H5" s="334"/>
      <c r="I5" s="334"/>
      <c r="J5" s="334"/>
      <c r="K5" s="334"/>
      <c r="L5" s="334"/>
      <c r="M5" s="334"/>
      <c r="N5" s="334"/>
      <c r="O5" s="340"/>
      <c r="P5" s="262">
        <f t="shared" si="0"/>
        <v>0</v>
      </c>
    </row>
    <row r="6" spans="1:16" x14ac:dyDescent="0.3">
      <c r="A6" s="299" t="s">
        <v>167</v>
      </c>
      <c r="B6" s="100"/>
      <c r="C6" s="334"/>
      <c r="D6" s="334"/>
      <c r="E6" s="334"/>
      <c r="F6" s="334"/>
      <c r="G6" s="334"/>
      <c r="H6" s="334"/>
      <c r="I6" s="334"/>
      <c r="J6" s="334"/>
      <c r="K6" s="334"/>
      <c r="L6" s="334"/>
      <c r="M6" s="334"/>
      <c r="N6" s="334"/>
      <c r="O6" s="340"/>
      <c r="P6" s="262">
        <f t="shared" si="0"/>
        <v>0</v>
      </c>
    </row>
    <row r="7" spans="1:16" x14ac:dyDescent="0.3">
      <c r="A7" s="299" t="s">
        <v>172</v>
      </c>
      <c r="B7" s="100"/>
      <c r="C7" s="334"/>
      <c r="D7" s="334"/>
      <c r="E7" s="334"/>
      <c r="F7" s="334"/>
      <c r="G7" s="334"/>
      <c r="H7" s="334"/>
      <c r="I7" s="334"/>
      <c r="J7" s="334"/>
      <c r="K7" s="334"/>
      <c r="L7" s="334"/>
      <c r="M7" s="334"/>
      <c r="N7" s="334"/>
      <c r="O7" s="340"/>
      <c r="P7" s="262">
        <f t="shared" si="0"/>
        <v>0</v>
      </c>
    </row>
    <row r="8" spans="1:16" x14ac:dyDescent="0.3">
      <c r="A8" s="299" t="s">
        <v>168</v>
      </c>
      <c r="B8" s="100"/>
      <c r="C8" s="334"/>
      <c r="D8" s="334"/>
      <c r="E8" s="334"/>
      <c r="F8" s="334"/>
      <c r="G8" s="334"/>
      <c r="H8" s="334"/>
      <c r="I8" s="334"/>
      <c r="J8" s="334"/>
      <c r="K8" s="334"/>
      <c r="L8" s="334"/>
      <c r="M8" s="334"/>
      <c r="N8" s="334"/>
      <c r="O8" s="340"/>
      <c r="P8" s="262">
        <f t="shared" si="0"/>
        <v>0</v>
      </c>
    </row>
    <row r="9" spans="1:16" x14ac:dyDescent="0.3">
      <c r="A9" s="299" t="s">
        <v>175</v>
      </c>
      <c r="B9" s="100"/>
      <c r="C9" s="334"/>
      <c r="D9" s="334"/>
      <c r="E9" s="334"/>
      <c r="F9" s="334"/>
      <c r="G9" s="334"/>
      <c r="H9" s="334"/>
      <c r="I9" s="334"/>
      <c r="J9" s="334"/>
      <c r="K9" s="334"/>
      <c r="L9" s="334"/>
      <c r="M9" s="334"/>
      <c r="N9" s="334"/>
      <c r="O9" s="340"/>
      <c r="P9" s="262">
        <f t="shared" si="0"/>
        <v>0</v>
      </c>
    </row>
    <row r="10" spans="1:16" x14ac:dyDescent="0.3">
      <c r="A10" s="299" t="s">
        <v>170</v>
      </c>
      <c r="B10" s="100"/>
      <c r="C10" s="334"/>
      <c r="D10" s="334"/>
      <c r="E10" s="334"/>
      <c r="F10" s="334"/>
      <c r="G10" s="334"/>
      <c r="H10" s="334"/>
      <c r="I10" s="334"/>
      <c r="J10" s="334"/>
      <c r="K10" s="334"/>
      <c r="L10" s="334"/>
      <c r="M10" s="334"/>
      <c r="N10" s="334"/>
      <c r="O10" s="340"/>
      <c r="P10" s="262">
        <f>SUM(C10:N10)</f>
        <v>0</v>
      </c>
    </row>
    <row r="11" spans="1:16" x14ac:dyDescent="0.3">
      <c r="A11" s="299" t="s">
        <v>151</v>
      </c>
      <c r="B11" s="100"/>
      <c r="C11" s="334"/>
      <c r="D11" s="334"/>
      <c r="E11" s="334"/>
      <c r="F11" s="334"/>
      <c r="G11" s="334"/>
      <c r="H11" s="334"/>
      <c r="I11" s="334"/>
      <c r="J11" s="334"/>
      <c r="K11" s="334"/>
      <c r="L11" s="334"/>
      <c r="M11" s="334"/>
      <c r="N11" s="334"/>
      <c r="O11" s="340"/>
      <c r="P11" s="262">
        <f t="shared" si="0"/>
        <v>0</v>
      </c>
    </row>
    <row r="12" spans="1:16" x14ac:dyDescent="0.3">
      <c r="A12" s="299" t="s">
        <v>48</v>
      </c>
      <c r="B12" s="100"/>
      <c r="C12" s="334"/>
      <c r="D12" s="334"/>
      <c r="E12" s="334"/>
      <c r="F12" s="334"/>
      <c r="G12" s="334"/>
      <c r="H12" s="334"/>
      <c r="I12" s="334"/>
      <c r="J12" s="334"/>
      <c r="K12" s="334"/>
      <c r="L12" s="334"/>
      <c r="M12" s="334"/>
      <c r="N12" s="334"/>
      <c r="O12" s="340"/>
      <c r="P12" s="262">
        <f t="shared" si="0"/>
        <v>0</v>
      </c>
    </row>
    <row r="13" spans="1:16" x14ac:dyDescent="0.3">
      <c r="A13" s="299" t="s">
        <v>176</v>
      </c>
      <c r="B13" s="100"/>
      <c r="C13" s="334"/>
      <c r="D13" s="334"/>
      <c r="E13" s="334"/>
      <c r="F13" s="334"/>
      <c r="G13" s="334"/>
      <c r="H13" s="334"/>
      <c r="I13" s="334"/>
      <c r="J13" s="334"/>
      <c r="K13" s="334"/>
      <c r="L13" s="334"/>
      <c r="M13" s="334"/>
      <c r="N13" s="334"/>
      <c r="O13" s="340"/>
      <c r="P13" s="262">
        <f t="shared" si="0"/>
        <v>0</v>
      </c>
    </row>
    <row r="14" spans="1:16" x14ac:dyDescent="0.3">
      <c r="A14" s="299" t="s">
        <v>169</v>
      </c>
      <c r="B14" s="100"/>
      <c r="C14" s="334"/>
      <c r="D14" s="334"/>
      <c r="E14" s="334"/>
      <c r="F14" s="334"/>
      <c r="G14" s="334"/>
      <c r="H14" s="334"/>
      <c r="I14" s="334"/>
      <c r="J14" s="334"/>
      <c r="K14" s="334"/>
      <c r="L14" s="334"/>
      <c r="M14" s="334"/>
      <c r="N14" s="334"/>
      <c r="O14" s="340"/>
      <c r="P14" s="262">
        <f t="shared" si="0"/>
        <v>0</v>
      </c>
    </row>
    <row r="15" spans="1:16" x14ac:dyDescent="0.3">
      <c r="A15" s="299" t="s">
        <v>171</v>
      </c>
      <c r="B15" s="100"/>
      <c r="C15" s="334"/>
      <c r="D15" s="334"/>
      <c r="E15" s="334"/>
      <c r="F15" s="334"/>
      <c r="G15" s="334"/>
      <c r="H15" s="334"/>
      <c r="I15" s="334"/>
      <c r="J15" s="334"/>
      <c r="K15" s="334"/>
      <c r="L15" s="334"/>
      <c r="M15" s="334"/>
      <c r="N15" s="334"/>
      <c r="O15" s="340"/>
      <c r="P15" s="262">
        <f t="shared" si="0"/>
        <v>0</v>
      </c>
    </row>
    <row r="16" spans="1:16" x14ac:dyDescent="0.3">
      <c r="A16" s="299" t="s">
        <v>149</v>
      </c>
      <c r="B16" s="100"/>
      <c r="C16" s="334"/>
      <c r="D16" s="334"/>
      <c r="E16" s="334"/>
      <c r="F16" s="334"/>
      <c r="G16" s="334"/>
      <c r="H16" s="334"/>
      <c r="I16" s="334"/>
      <c r="J16" s="334"/>
      <c r="K16" s="334"/>
      <c r="L16" s="334"/>
      <c r="M16" s="334"/>
      <c r="N16" s="334"/>
      <c r="O16" s="340"/>
      <c r="P16" s="262">
        <f t="shared" si="0"/>
        <v>0</v>
      </c>
    </row>
    <row r="17" spans="1:16" x14ac:dyDescent="0.3">
      <c r="A17" s="299" t="s">
        <v>174</v>
      </c>
      <c r="B17" s="100"/>
      <c r="C17" s="334"/>
      <c r="D17" s="334"/>
      <c r="E17" s="334"/>
      <c r="F17" s="334"/>
      <c r="G17" s="334"/>
      <c r="H17" s="334"/>
      <c r="I17" s="334"/>
      <c r="J17" s="334"/>
      <c r="K17" s="334"/>
      <c r="L17" s="334"/>
      <c r="M17" s="334"/>
      <c r="N17" s="334"/>
      <c r="O17" s="340"/>
      <c r="P17" s="262">
        <f t="shared" ref="P17" si="1">SUM(C17:N17)</f>
        <v>0</v>
      </c>
    </row>
    <row r="18" spans="1:16" x14ac:dyDescent="0.3">
      <c r="A18" s="146" t="s">
        <v>278</v>
      </c>
      <c r="B18" s="100"/>
      <c r="C18" s="334"/>
      <c r="D18" s="334"/>
      <c r="E18" s="334"/>
      <c r="F18" s="334"/>
      <c r="G18" s="334"/>
      <c r="H18" s="334"/>
      <c r="I18" s="334"/>
      <c r="J18" s="334"/>
      <c r="K18" s="334"/>
      <c r="L18" s="334"/>
      <c r="M18" s="334"/>
      <c r="N18" s="334"/>
      <c r="O18" s="340"/>
      <c r="P18" s="262">
        <f t="shared" si="0"/>
        <v>0</v>
      </c>
    </row>
    <row r="19" spans="1:16" x14ac:dyDescent="0.3">
      <c r="A19" s="146" t="s">
        <v>278</v>
      </c>
      <c r="B19" s="100"/>
      <c r="C19" s="334"/>
      <c r="D19" s="334"/>
      <c r="E19" s="334"/>
      <c r="F19" s="334"/>
      <c r="G19" s="334"/>
      <c r="H19" s="334"/>
      <c r="I19" s="334"/>
      <c r="J19" s="334"/>
      <c r="K19" s="334"/>
      <c r="L19" s="334"/>
      <c r="M19" s="334"/>
      <c r="N19" s="334"/>
      <c r="O19" s="340"/>
      <c r="P19" s="262">
        <f t="shared" si="0"/>
        <v>0</v>
      </c>
    </row>
    <row r="20" spans="1:16" ht="15" thickBot="1" x14ac:dyDescent="0.35">
      <c r="A20" s="99"/>
      <c r="C20" s="185"/>
      <c r="D20" s="185"/>
      <c r="E20" s="185"/>
      <c r="F20" s="185"/>
      <c r="G20" s="185"/>
      <c r="H20" s="185"/>
      <c r="I20" s="185"/>
      <c r="J20" s="185"/>
      <c r="K20" s="185"/>
      <c r="L20" s="185"/>
      <c r="M20" s="185"/>
      <c r="N20" s="185"/>
      <c r="O20" s="342"/>
      <c r="P20" s="263"/>
    </row>
    <row r="21" spans="1:16" x14ac:dyDescent="0.3">
      <c r="A21" s="101" t="s">
        <v>173</v>
      </c>
      <c r="B21" s="115"/>
      <c r="C21" s="399" t="s">
        <v>181</v>
      </c>
      <c r="D21" s="399"/>
      <c r="E21" s="399"/>
      <c r="F21" s="399"/>
      <c r="G21" s="399"/>
      <c r="H21" s="399"/>
      <c r="I21" s="399"/>
      <c r="J21" s="399"/>
      <c r="K21" s="399"/>
      <c r="L21" s="399"/>
      <c r="M21" s="399"/>
      <c r="N21" s="399"/>
      <c r="O21" s="341"/>
      <c r="P21" s="160"/>
    </row>
    <row r="22" spans="1:16" x14ac:dyDescent="0.3">
      <c r="A22" s="7" t="s">
        <v>144</v>
      </c>
      <c r="B22" s="259">
        <v>25</v>
      </c>
      <c r="C22" s="269">
        <f>(+'2. Activity'!C10+'2. Activity'!C59)</f>
        <v>0</v>
      </c>
      <c r="D22" s="269">
        <f>(+'2. Activity'!D10+'2. Activity'!D59)</f>
        <v>0</v>
      </c>
      <c r="E22" s="269">
        <f>(+'2. Activity'!E10+'2. Activity'!E59)</f>
        <v>0</v>
      </c>
      <c r="F22" s="269">
        <f>(+'2. Activity'!F10+'2. Activity'!F59)</f>
        <v>0</v>
      </c>
      <c r="G22" s="269">
        <f>(+'2. Activity'!G10+'2. Activity'!G59)</f>
        <v>0</v>
      </c>
      <c r="H22" s="269">
        <f>(+'2. Activity'!H10+'2. Activity'!H59)</f>
        <v>0</v>
      </c>
      <c r="I22" s="269">
        <f>(+'2. Activity'!I10+'2. Activity'!I59)</f>
        <v>0</v>
      </c>
      <c r="J22" s="269">
        <f>(+'2. Activity'!J10+'2. Activity'!J59)</f>
        <v>0</v>
      </c>
      <c r="K22" s="269">
        <f>(+'2. Activity'!K10+'2. Activity'!K59)</f>
        <v>0</v>
      </c>
      <c r="L22" s="269">
        <f>(+'2. Activity'!L10+'2. Activity'!L59)</f>
        <v>0</v>
      </c>
      <c r="M22" s="269">
        <f>(+'2. Activity'!M10+'2. Activity'!M59)</f>
        <v>0</v>
      </c>
      <c r="N22" s="269">
        <f>(+'2. Activity'!N10+'2. Activity'!N59)</f>
        <v>0</v>
      </c>
      <c r="O22" s="269"/>
      <c r="P22" s="264">
        <f t="shared" ref="P22:P24" si="2">SUM(C22:N22)</f>
        <v>0</v>
      </c>
    </row>
    <row r="23" spans="1:16" x14ac:dyDescent="0.3">
      <c r="A23" s="7" t="s">
        <v>89</v>
      </c>
      <c r="B23" s="259">
        <v>5</v>
      </c>
      <c r="C23" s="269">
        <f>'2. Activity'!C24+'2. Activity'!C60</f>
        <v>0</v>
      </c>
      <c r="D23" s="269">
        <f>'2. Activity'!D24+'2. Activity'!D60</f>
        <v>0</v>
      </c>
      <c r="E23" s="269">
        <f>'2. Activity'!E24+'2. Activity'!E60</f>
        <v>0</v>
      </c>
      <c r="F23" s="269">
        <f>'2. Activity'!F24+'2. Activity'!F60</f>
        <v>0</v>
      </c>
      <c r="G23" s="269">
        <f>'2. Activity'!G24+'2. Activity'!G60</f>
        <v>0</v>
      </c>
      <c r="H23" s="269">
        <f>'2. Activity'!H24+'2. Activity'!H60</f>
        <v>0</v>
      </c>
      <c r="I23" s="269">
        <f>'2. Activity'!I24+'2. Activity'!I60</f>
        <v>0</v>
      </c>
      <c r="J23" s="269">
        <f>'2. Activity'!J24+'2. Activity'!J60</f>
        <v>0</v>
      </c>
      <c r="K23" s="269">
        <f>'2. Activity'!K24+'2. Activity'!K60</f>
        <v>0</v>
      </c>
      <c r="L23" s="269">
        <f>'2. Activity'!L24+'2. Activity'!L60</f>
        <v>0</v>
      </c>
      <c r="M23" s="269">
        <f>'2. Activity'!M24+'2. Activity'!M60</f>
        <v>0</v>
      </c>
      <c r="N23" s="269">
        <f>'2. Activity'!N24+'2. Activity'!N60</f>
        <v>0</v>
      </c>
      <c r="O23" s="269"/>
      <c r="P23" s="264">
        <f t="shared" si="2"/>
        <v>0</v>
      </c>
    </row>
    <row r="24" spans="1:16" x14ac:dyDescent="0.3">
      <c r="A24" s="7" t="s">
        <v>117</v>
      </c>
      <c r="B24" s="259">
        <v>10</v>
      </c>
      <c r="C24" s="269">
        <f>'2. Activity'!C38+'2. Activity'!C61</f>
        <v>0</v>
      </c>
      <c r="D24" s="269">
        <f>'2. Activity'!D38+'2. Activity'!D61</f>
        <v>0</v>
      </c>
      <c r="E24" s="269">
        <f>'2. Activity'!E38+'2. Activity'!E61</f>
        <v>0</v>
      </c>
      <c r="F24" s="269">
        <f>'2. Activity'!F38+'2. Activity'!F61</f>
        <v>0</v>
      </c>
      <c r="G24" s="269">
        <f>'2. Activity'!G38+'2. Activity'!G61</f>
        <v>0</v>
      </c>
      <c r="H24" s="269">
        <f>'2. Activity'!H38+'2. Activity'!H61</f>
        <v>0</v>
      </c>
      <c r="I24" s="269">
        <f>'2. Activity'!I38+'2. Activity'!I61</f>
        <v>0</v>
      </c>
      <c r="J24" s="269">
        <f>'2. Activity'!J38+'2. Activity'!J61</f>
        <v>0</v>
      </c>
      <c r="K24" s="269">
        <f>'2. Activity'!K38+'2. Activity'!K61</f>
        <v>0</v>
      </c>
      <c r="L24" s="269">
        <f>'2. Activity'!L38+'2. Activity'!L61</f>
        <v>0</v>
      </c>
      <c r="M24" s="269">
        <f>'2. Activity'!M38+'2. Activity'!M61</f>
        <v>0</v>
      </c>
      <c r="N24" s="269">
        <f>'2. Activity'!N38+'2. Activity'!N61</f>
        <v>0</v>
      </c>
      <c r="O24" s="269"/>
      <c r="P24" s="264">
        <f t="shared" si="2"/>
        <v>0</v>
      </c>
    </row>
    <row r="25" spans="1:16" s="105" customFormat="1" x14ac:dyDescent="0.3">
      <c r="A25" s="17"/>
      <c r="C25" s="270"/>
      <c r="D25" s="270"/>
      <c r="E25" s="270"/>
      <c r="F25" s="270"/>
      <c r="G25" s="270"/>
      <c r="H25" s="270"/>
      <c r="I25" s="270"/>
      <c r="J25" s="270"/>
      <c r="K25" s="270"/>
      <c r="L25" s="270"/>
      <c r="M25" s="270"/>
      <c r="N25" s="270"/>
      <c r="O25" s="270"/>
      <c r="P25" s="265"/>
    </row>
    <row r="26" spans="1:16" s="105" customFormat="1" x14ac:dyDescent="0.3">
      <c r="A26" s="7" t="s">
        <v>90</v>
      </c>
      <c r="C26" s="166">
        <f t="shared" ref="C26:M26" si="3">C22*$B22</f>
        <v>0</v>
      </c>
      <c r="D26" s="166">
        <f t="shared" si="3"/>
        <v>0</v>
      </c>
      <c r="E26" s="166">
        <f t="shared" si="3"/>
        <v>0</v>
      </c>
      <c r="F26" s="166">
        <f t="shared" si="3"/>
        <v>0</v>
      </c>
      <c r="G26" s="166">
        <f t="shared" si="3"/>
        <v>0</v>
      </c>
      <c r="H26" s="166">
        <f t="shared" si="3"/>
        <v>0</v>
      </c>
      <c r="I26" s="166">
        <f t="shared" si="3"/>
        <v>0</v>
      </c>
      <c r="J26" s="166">
        <f t="shared" si="3"/>
        <v>0</v>
      </c>
      <c r="K26" s="166">
        <f t="shared" si="3"/>
        <v>0</v>
      </c>
      <c r="L26" s="166">
        <f t="shared" si="3"/>
        <v>0</v>
      </c>
      <c r="M26" s="166">
        <f t="shared" si="3"/>
        <v>0</v>
      </c>
      <c r="N26" s="166">
        <f t="shared" ref="N26" si="4">N22*$B22</f>
        <v>0</v>
      </c>
      <c r="O26" s="166"/>
      <c r="P26" s="262">
        <f>SUM(C26:N26)</f>
        <v>0</v>
      </c>
    </row>
    <row r="27" spans="1:16" s="105" customFormat="1" x14ac:dyDescent="0.3">
      <c r="A27" s="7" t="s">
        <v>91</v>
      </c>
      <c r="C27" s="166">
        <f>C23*$B23</f>
        <v>0</v>
      </c>
      <c r="D27" s="166">
        <f t="shared" ref="D27:M28" si="5">D23*$B23</f>
        <v>0</v>
      </c>
      <c r="E27" s="166">
        <f t="shared" si="5"/>
        <v>0</v>
      </c>
      <c r="F27" s="166">
        <f t="shared" si="5"/>
        <v>0</v>
      </c>
      <c r="G27" s="166">
        <f t="shared" si="5"/>
        <v>0</v>
      </c>
      <c r="H27" s="166">
        <f t="shared" si="5"/>
        <v>0</v>
      </c>
      <c r="I27" s="166">
        <f t="shared" si="5"/>
        <v>0</v>
      </c>
      <c r="J27" s="166">
        <f t="shared" ref="J27:K28" si="6">J23*$B23</f>
        <v>0</v>
      </c>
      <c r="K27" s="166">
        <f t="shared" si="6"/>
        <v>0</v>
      </c>
      <c r="L27" s="166">
        <f t="shared" si="5"/>
        <v>0</v>
      </c>
      <c r="M27" s="166">
        <f t="shared" si="5"/>
        <v>0</v>
      </c>
      <c r="N27" s="166">
        <f t="shared" ref="N27" si="7">N23*$B23</f>
        <v>0</v>
      </c>
      <c r="O27" s="166"/>
      <c r="P27" s="262">
        <f>SUM(C27:N27)</f>
        <v>0</v>
      </c>
    </row>
    <row r="28" spans="1:16" s="105" customFormat="1" x14ac:dyDescent="0.3">
      <c r="A28" s="7" t="s">
        <v>118</v>
      </c>
      <c r="C28" s="166">
        <f>C24*$B24</f>
        <v>0</v>
      </c>
      <c r="D28" s="166">
        <f t="shared" si="5"/>
        <v>0</v>
      </c>
      <c r="E28" s="166">
        <f t="shared" si="5"/>
        <v>0</v>
      </c>
      <c r="F28" s="166">
        <f t="shared" si="5"/>
        <v>0</v>
      </c>
      <c r="G28" s="166">
        <f t="shared" si="5"/>
        <v>0</v>
      </c>
      <c r="H28" s="166">
        <f t="shared" si="5"/>
        <v>0</v>
      </c>
      <c r="I28" s="166">
        <f t="shared" si="5"/>
        <v>0</v>
      </c>
      <c r="J28" s="166">
        <f t="shared" si="6"/>
        <v>0</v>
      </c>
      <c r="K28" s="166">
        <f t="shared" si="6"/>
        <v>0</v>
      </c>
      <c r="L28" s="166">
        <f t="shared" si="5"/>
        <v>0</v>
      </c>
      <c r="M28" s="166">
        <f t="shared" si="5"/>
        <v>0</v>
      </c>
      <c r="N28" s="166">
        <f t="shared" ref="N28" si="8">N24*$B24</f>
        <v>0</v>
      </c>
      <c r="O28" s="166"/>
      <c r="P28" s="262">
        <f>SUM(C28:N28)</f>
        <v>0</v>
      </c>
    </row>
    <row r="29" spans="1:16" s="105" customFormat="1" ht="15" thickBot="1" x14ac:dyDescent="0.35">
      <c r="A29" s="273" t="s">
        <v>92</v>
      </c>
      <c r="B29" s="260"/>
      <c r="C29" s="271">
        <f t="shared" ref="C29:M29" si="9">SUM(C26:C28)</f>
        <v>0</v>
      </c>
      <c r="D29" s="271">
        <f t="shared" si="9"/>
        <v>0</v>
      </c>
      <c r="E29" s="271">
        <f t="shared" si="9"/>
        <v>0</v>
      </c>
      <c r="F29" s="271">
        <f t="shared" si="9"/>
        <v>0</v>
      </c>
      <c r="G29" s="271">
        <f t="shared" si="9"/>
        <v>0</v>
      </c>
      <c r="H29" s="271">
        <f t="shared" si="9"/>
        <v>0</v>
      </c>
      <c r="I29" s="271">
        <f t="shared" si="9"/>
        <v>0</v>
      </c>
      <c r="J29" s="271">
        <f t="shared" ref="J29:K29" si="10">SUM(J26:J28)</f>
        <v>0</v>
      </c>
      <c r="K29" s="271">
        <f t="shared" si="10"/>
        <v>0</v>
      </c>
      <c r="L29" s="271">
        <f t="shared" si="9"/>
        <v>0</v>
      </c>
      <c r="M29" s="271">
        <f t="shared" si="9"/>
        <v>0</v>
      </c>
      <c r="N29" s="271">
        <f t="shared" ref="N29:P29" si="11">SUM(N26:N28)</f>
        <v>0</v>
      </c>
      <c r="O29" s="271"/>
      <c r="P29" s="266">
        <f t="shared" si="11"/>
        <v>0</v>
      </c>
    </row>
    <row r="30" spans="1:16" ht="15" thickBot="1" x14ac:dyDescent="0.35">
      <c r="A30"/>
      <c r="C30" s="161"/>
      <c r="D30" s="161"/>
      <c r="E30" s="161"/>
      <c r="F30" s="161"/>
      <c r="G30" s="161"/>
      <c r="H30" s="161"/>
      <c r="I30" s="161"/>
      <c r="J30" s="161"/>
      <c r="K30" s="161"/>
      <c r="L30" s="161"/>
      <c r="M30" s="161"/>
      <c r="N30" s="161"/>
      <c r="O30" s="161"/>
      <c r="P30" s="267"/>
    </row>
    <row r="31" spans="1:16" s="105" customFormat="1" ht="15" thickBot="1" x14ac:dyDescent="0.35">
      <c r="A31" s="274" t="s">
        <v>182</v>
      </c>
      <c r="B31" s="261"/>
      <c r="C31" s="272">
        <f>SUM(C3:C20,C29)</f>
        <v>0</v>
      </c>
      <c r="D31" s="272">
        <f t="shared" ref="D31:P31" si="12">SUM(D3:D20,D29)</f>
        <v>0</v>
      </c>
      <c r="E31" s="272">
        <f t="shared" si="12"/>
        <v>0</v>
      </c>
      <c r="F31" s="272">
        <f t="shared" si="12"/>
        <v>0</v>
      </c>
      <c r="G31" s="272">
        <f t="shared" si="12"/>
        <v>0</v>
      </c>
      <c r="H31" s="272">
        <f t="shared" si="12"/>
        <v>0</v>
      </c>
      <c r="I31" s="272">
        <f t="shared" si="12"/>
        <v>0</v>
      </c>
      <c r="J31" s="272">
        <f t="shared" si="12"/>
        <v>0</v>
      </c>
      <c r="K31" s="272">
        <f t="shared" si="12"/>
        <v>0</v>
      </c>
      <c r="L31" s="272">
        <f t="shared" si="12"/>
        <v>0</v>
      </c>
      <c r="M31" s="272">
        <f t="shared" si="12"/>
        <v>0</v>
      </c>
      <c r="N31" s="272">
        <f t="shared" si="12"/>
        <v>0</v>
      </c>
      <c r="O31" s="272"/>
      <c r="P31" s="268">
        <f t="shared" si="12"/>
        <v>0</v>
      </c>
    </row>
    <row r="32" spans="1:16" x14ac:dyDescent="0.3">
      <c r="O32"/>
    </row>
    <row r="33" spans="15:15" x14ac:dyDescent="0.3">
      <c r="O33"/>
    </row>
    <row r="34" spans="15:15" x14ac:dyDescent="0.3">
      <c r="O34"/>
    </row>
    <row r="35" spans="15:15" x14ac:dyDescent="0.3">
      <c r="O35"/>
    </row>
  </sheetData>
  <sheetProtection sheet="1" objects="1" scenarios="1" selectLockedCells="1"/>
  <mergeCells count="2">
    <mergeCell ref="C21:N21"/>
    <mergeCell ref="C1:P1"/>
  </mergeCells>
  <pageMargins left="0.7" right="0.7" top="0.75" bottom="0.75" header="0.3" footer="0.3"/>
  <pageSetup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U116"/>
  <sheetViews>
    <sheetView zoomScaleNormal="100" workbookViewId="0">
      <pane xSplit="5" ySplit="2" topLeftCell="F3" activePane="bottomRight" state="frozen"/>
      <selection activeCell="C3" sqref="C3"/>
      <selection pane="topRight" activeCell="C3" sqref="C3"/>
      <selection pane="bottomLeft" activeCell="C3" sqref="C3"/>
      <selection pane="bottomRight" activeCell="J9" sqref="J9"/>
    </sheetView>
  </sheetViews>
  <sheetFormatPr defaultColWidth="9.109375" defaultRowHeight="14.4" x14ac:dyDescent="0.3"/>
  <cols>
    <col min="1" max="1" width="24.109375" style="95" hidden="1" customWidth="1"/>
    <col min="2" max="4" width="2.88671875" style="95" customWidth="1"/>
    <col min="5" max="5" width="29.88671875" style="95" customWidth="1"/>
    <col min="6" max="17" width="10.88671875" style="95" customWidth="1"/>
    <col min="18" max="18" width="0.88671875" customWidth="1"/>
    <col min="19" max="19" width="16.88671875" style="1" customWidth="1"/>
    <col min="20" max="20" width="9.109375" style="95"/>
    <col min="21" max="21" width="10.5546875" style="95" bestFit="1" customWidth="1"/>
    <col min="22" max="16384" width="9.109375" style="95"/>
  </cols>
  <sheetData>
    <row r="1" spans="1:19" x14ac:dyDescent="0.3">
      <c r="A1" s="275"/>
      <c r="B1" s="401" t="s">
        <v>62</v>
      </c>
      <c r="C1" s="401"/>
      <c r="D1" s="401"/>
      <c r="E1" s="401"/>
      <c r="F1" s="400" t="s">
        <v>254</v>
      </c>
      <c r="G1" s="400"/>
      <c r="H1" s="400"/>
      <c r="I1" s="400"/>
      <c r="J1" s="400"/>
      <c r="K1" s="400"/>
      <c r="L1" s="400"/>
      <c r="M1" s="400"/>
      <c r="N1" s="400"/>
      <c r="O1" s="400"/>
      <c r="P1" s="400"/>
      <c r="Q1" s="400"/>
      <c r="R1" s="33"/>
      <c r="S1" s="33"/>
    </row>
    <row r="2" spans="1:19" ht="15" thickBot="1" x14ac:dyDescent="0.35">
      <c r="A2" s="149"/>
      <c r="B2" s="276" t="s">
        <v>27</v>
      </c>
      <c r="C2" s="97"/>
      <c r="D2" s="97"/>
      <c r="E2" s="97"/>
      <c r="F2" s="122" t="str">
        <f>'2. Activity'!C2</f>
        <v>Jan</v>
      </c>
      <c r="G2" s="122" t="str">
        <f>'2. Activity'!D2</f>
        <v>Feb</v>
      </c>
      <c r="H2" s="122" t="str">
        <f>'2. Activity'!E2</f>
        <v>Mar</v>
      </c>
      <c r="I2" s="122" t="str">
        <f>'2. Activity'!F2</f>
        <v>Apr</v>
      </c>
      <c r="J2" s="122" t="str">
        <f>'2. Activity'!G2</f>
        <v>May</v>
      </c>
      <c r="K2" s="122" t="str">
        <f>'2. Activity'!H2</f>
        <v>Jun</v>
      </c>
      <c r="L2" s="122" t="str">
        <f>'2. Activity'!I2</f>
        <v>Jul</v>
      </c>
      <c r="M2" s="122" t="str">
        <f>'2. Activity'!J2</f>
        <v>Aug</v>
      </c>
      <c r="N2" s="122" t="str">
        <f>'2. Activity'!K2</f>
        <v>Sep</v>
      </c>
      <c r="O2" s="122" t="str">
        <f>'2. Activity'!L2</f>
        <v>Oct</v>
      </c>
      <c r="P2" s="122" t="str">
        <f>'2. Activity'!M2</f>
        <v>Nov</v>
      </c>
      <c r="Q2" s="122" t="str">
        <f>'2. Activity'!N2</f>
        <v>Dec</v>
      </c>
      <c r="R2" s="122"/>
      <c r="S2" s="122" t="s">
        <v>0</v>
      </c>
    </row>
    <row r="3" spans="1:19" x14ac:dyDescent="0.3">
      <c r="B3" s="277" t="s">
        <v>32</v>
      </c>
      <c r="C3" s="115"/>
      <c r="D3" s="115"/>
      <c r="E3" s="115"/>
      <c r="F3" s="278"/>
      <c r="G3" s="278"/>
      <c r="H3" s="278"/>
      <c r="I3" s="115"/>
      <c r="J3" s="115"/>
      <c r="K3" s="115"/>
      <c r="L3" s="115"/>
      <c r="M3" s="115"/>
      <c r="N3" s="115"/>
      <c r="O3" s="115"/>
      <c r="P3" s="115"/>
      <c r="Q3" s="115"/>
      <c r="R3" s="335"/>
      <c r="S3" s="305"/>
    </row>
    <row r="4" spans="1:19" customFormat="1" x14ac:dyDescent="0.3">
      <c r="B4" s="7"/>
      <c r="C4" t="s">
        <v>1</v>
      </c>
      <c r="F4" s="166">
        <f>+'5. Compensation'!T35</f>
        <v>0</v>
      </c>
      <c r="G4" s="166">
        <f>+'5. Compensation'!U35</f>
        <v>0</v>
      </c>
      <c r="H4" s="166">
        <f>+'5. Compensation'!V35</f>
        <v>0</v>
      </c>
      <c r="I4" s="166">
        <f>+'5. Compensation'!W35</f>
        <v>0</v>
      </c>
      <c r="J4" s="166">
        <f>+'5. Compensation'!X35</f>
        <v>0</v>
      </c>
      <c r="K4" s="166">
        <f>+'5. Compensation'!Y35</f>
        <v>0</v>
      </c>
      <c r="L4" s="166">
        <f>+'5. Compensation'!Z35</f>
        <v>0</v>
      </c>
      <c r="M4" s="166">
        <f>+'5. Compensation'!AA35</f>
        <v>0</v>
      </c>
      <c r="N4" s="166">
        <f>+'5. Compensation'!AB35</f>
        <v>0</v>
      </c>
      <c r="O4" s="166">
        <f>+'5. Compensation'!AC35</f>
        <v>0</v>
      </c>
      <c r="P4" s="166">
        <f>+'5. Compensation'!AD35</f>
        <v>0</v>
      </c>
      <c r="Q4" s="166">
        <f>+'5. Compensation'!AE35</f>
        <v>0</v>
      </c>
      <c r="R4" s="166"/>
      <c r="S4" s="298">
        <f>SUM(F4:R4)</f>
        <v>0</v>
      </c>
    </row>
    <row r="5" spans="1:19" x14ac:dyDescent="0.3">
      <c r="B5" s="143"/>
      <c r="C5" s="95" t="s">
        <v>2</v>
      </c>
      <c r="F5" s="152"/>
      <c r="G5" s="152"/>
      <c r="H5" s="152"/>
      <c r="I5" s="152"/>
      <c r="J5" s="152"/>
      <c r="K5" s="152"/>
      <c r="L5" s="152"/>
      <c r="M5" s="152"/>
      <c r="N5" s="152"/>
      <c r="O5" s="152"/>
      <c r="P5" s="152"/>
      <c r="Q5" s="152"/>
      <c r="R5" s="336"/>
      <c r="S5" s="298">
        <f>SUM(F5:R5)</f>
        <v>0</v>
      </c>
    </row>
    <row r="6" spans="1:19" x14ac:dyDescent="0.3">
      <c r="B6" s="143"/>
      <c r="C6" s="95" t="s">
        <v>34</v>
      </c>
      <c r="F6" s="148"/>
      <c r="G6" s="148"/>
      <c r="H6" s="148"/>
      <c r="I6" s="148"/>
      <c r="J6" s="148"/>
      <c r="K6" s="148"/>
      <c r="L6" s="148"/>
      <c r="M6" s="148"/>
      <c r="N6" s="148"/>
      <c r="O6" s="148"/>
      <c r="P6" s="148"/>
      <c r="Q6" s="148"/>
      <c r="R6" s="166"/>
      <c r="S6" s="298"/>
    </row>
    <row r="7" spans="1:19" x14ac:dyDescent="0.3">
      <c r="B7" s="143"/>
      <c r="C7" s="146"/>
      <c r="D7" s="146" t="s">
        <v>284</v>
      </c>
      <c r="F7" s="371">
        <v>7.4999999999999997E-2</v>
      </c>
      <c r="G7" s="372">
        <f>F7</f>
        <v>7.4999999999999997E-2</v>
      </c>
      <c r="H7" s="372">
        <f t="shared" ref="H7:Q7" si="0">G7</f>
        <v>7.4999999999999997E-2</v>
      </c>
      <c r="I7" s="372">
        <f t="shared" si="0"/>
        <v>7.4999999999999997E-2</v>
      </c>
      <c r="J7" s="372">
        <f t="shared" si="0"/>
        <v>7.4999999999999997E-2</v>
      </c>
      <c r="K7" s="372">
        <f t="shared" si="0"/>
        <v>7.4999999999999997E-2</v>
      </c>
      <c r="L7" s="372">
        <f t="shared" si="0"/>
        <v>7.4999999999999997E-2</v>
      </c>
      <c r="M7" s="372">
        <f t="shared" si="0"/>
        <v>7.4999999999999997E-2</v>
      </c>
      <c r="N7" s="372">
        <f t="shared" si="0"/>
        <v>7.4999999999999997E-2</v>
      </c>
      <c r="O7" s="372">
        <f t="shared" si="0"/>
        <v>7.4999999999999997E-2</v>
      </c>
      <c r="P7" s="372">
        <f t="shared" si="0"/>
        <v>7.4999999999999997E-2</v>
      </c>
      <c r="Q7" s="372">
        <f t="shared" si="0"/>
        <v>7.4999999999999997E-2</v>
      </c>
      <c r="R7" s="304"/>
      <c r="S7" s="306"/>
    </row>
    <row r="8" spans="1:19" customFormat="1" x14ac:dyDescent="0.3">
      <c r="B8" s="7"/>
      <c r="C8" s="299"/>
      <c r="D8" s="299" t="s">
        <v>121</v>
      </c>
      <c r="F8" s="166">
        <f>(F4+F5)*F7</f>
        <v>0</v>
      </c>
      <c r="G8" s="166">
        <f t="shared" ref="G8:Q8" si="1">(G4+G5)*G7</f>
        <v>0</v>
      </c>
      <c r="H8" s="166">
        <f t="shared" si="1"/>
        <v>0</v>
      </c>
      <c r="I8" s="166">
        <f t="shared" si="1"/>
        <v>0</v>
      </c>
      <c r="J8" s="166">
        <f t="shared" si="1"/>
        <v>0</v>
      </c>
      <c r="K8" s="166">
        <f t="shared" si="1"/>
        <v>0</v>
      </c>
      <c r="L8" s="166">
        <f t="shared" si="1"/>
        <v>0</v>
      </c>
      <c r="M8" s="166">
        <f t="shared" si="1"/>
        <v>0</v>
      </c>
      <c r="N8" s="166">
        <f t="shared" si="1"/>
        <v>0</v>
      </c>
      <c r="O8" s="166">
        <f t="shared" si="1"/>
        <v>0</v>
      </c>
      <c r="P8" s="166">
        <f t="shared" si="1"/>
        <v>0</v>
      </c>
      <c r="Q8" s="166">
        <f t="shared" si="1"/>
        <v>0</v>
      </c>
      <c r="R8" s="166"/>
      <c r="S8" s="298">
        <f>SUM(F8:R8)</f>
        <v>0</v>
      </c>
    </row>
    <row r="9" spans="1:19" x14ac:dyDescent="0.3">
      <c r="B9" s="143"/>
      <c r="C9" s="95" t="s">
        <v>201</v>
      </c>
      <c r="F9" s="148"/>
      <c r="G9" s="148"/>
      <c r="H9" s="148"/>
      <c r="I9" s="148"/>
      <c r="J9" s="148"/>
      <c r="K9" s="148"/>
      <c r="L9" s="148"/>
      <c r="M9" s="148"/>
      <c r="N9" s="148"/>
      <c r="O9" s="148"/>
      <c r="P9" s="148"/>
      <c r="Q9" s="148"/>
      <c r="R9" s="166"/>
      <c r="S9" s="298"/>
    </row>
    <row r="10" spans="1:19" x14ac:dyDescent="0.3">
      <c r="B10" s="143"/>
      <c r="C10" s="146"/>
      <c r="D10" s="146" t="s">
        <v>283</v>
      </c>
      <c r="F10" s="371">
        <v>0.15</v>
      </c>
      <c r="G10" s="372">
        <f>F10</f>
        <v>0.15</v>
      </c>
      <c r="H10" s="372">
        <f t="shared" ref="H10:Q10" si="2">G10</f>
        <v>0.15</v>
      </c>
      <c r="I10" s="372">
        <f t="shared" si="2"/>
        <v>0.15</v>
      </c>
      <c r="J10" s="372">
        <f t="shared" si="2"/>
        <v>0.15</v>
      </c>
      <c r="K10" s="372">
        <f t="shared" si="2"/>
        <v>0.15</v>
      </c>
      <c r="L10" s="372">
        <f t="shared" si="2"/>
        <v>0.15</v>
      </c>
      <c r="M10" s="372">
        <f t="shared" si="2"/>
        <v>0.15</v>
      </c>
      <c r="N10" s="372">
        <f t="shared" si="2"/>
        <v>0.15</v>
      </c>
      <c r="O10" s="372">
        <f t="shared" si="2"/>
        <v>0.15</v>
      </c>
      <c r="P10" s="372">
        <f t="shared" si="2"/>
        <v>0.15</v>
      </c>
      <c r="Q10" s="372">
        <f t="shared" si="2"/>
        <v>0.15</v>
      </c>
      <c r="R10" s="304"/>
      <c r="S10" s="306"/>
    </row>
    <row r="11" spans="1:19" customFormat="1" x14ac:dyDescent="0.3">
      <c r="B11" s="7"/>
      <c r="C11" s="299"/>
      <c r="D11" s="299" t="s">
        <v>122</v>
      </c>
      <c r="F11" s="166">
        <f>(F4+F5)*F10</f>
        <v>0</v>
      </c>
      <c r="G11" s="166">
        <f t="shared" ref="G11:Q11" si="3">(G4+G5)*G10</f>
        <v>0</v>
      </c>
      <c r="H11" s="166">
        <f t="shared" si="3"/>
        <v>0</v>
      </c>
      <c r="I11" s="166">
        <f t="shared" si="3"/>
        <v>0</v>
      </c>
      <c r="J11" s="166">
        <f t="shared" si="3"/>
        <v>0</v>
      </c>
      <c r="K11" s="166">
        <f t="shared" si="3"/>
        <v>0</v>
      </c>
      <c r="L11" s="166">
        <f t="shared" si="3"/>
        <v>0</v>
      </c>
      <c r="M11" s="166">
        <f t="shared" si="3"/>
        <v>0</v>
      </c>
      <c r="N11" s="166">
        <f t="shared" si="3"/>
        <v>0</v>
      </c>
      <c r="O11" s="166">
        <f t="shared" si="3"/>
        <v>0</v>
      </c>
      <c r="P11" s="166">
        <f t="shared" si="3"/>
        <v>0</v>
      </c>
      <c r="Q11" s="166">
        <f t="shared" si="3"/>
        <v>0</v>
      </c>
      <c r="R11" s="166"/>
      <c r="S11" s="298">
        <f>SUM(F11:R11)</f>
        <v>0</v>
      </c>
    </row>
    <row r="12" spans="1:19" customFormat="1" x14ac:dyDescent="0.3">
      <c r="B12" s="7"/>
      <c r="C12" s="299"/>
      <c r="D12" s="299"/>
      <c r="F12" s="166"/>
      <c r="G12" s="166"/>
      <c r="H12" s="166"/>
      <c r="I12" s="166"/>
      <c r="J12" s="166"/>
      <c r="K12" s="166"/>
      <c r="L12" s="166"/>
      <c r="M12" s="166"/>
      <c r="N12" s="166"/>
      <c r="O12" s="166"/>
      <c r="P12" s="166"/>
      <c r="Q12" s="166"/>
      <c r="R12" s="166"/>
      <c r="S12" s="298"/>
    </row>
    <row r="13" spans="1:19" customFormat="1" ht="15" customHeight="1" thickBot="1" x14ac:dyDescent="0.35">
      <c r="B13" s="168"/>
      <c r="C13" s="300"/>
      <c r="D13" s="300"/>
      <c r="E13" s="301" t="s">
        <v>33</v>
      </c>
      <c r="F13" s="302">
        <f t="shared" ref="F13:S13" si="4">F4+F5+F8+F11</f>
        <v>0</v>
      </c>
      <c r="G13" s="302">
        <f t="shared" si="4"/>
        <v>0</v>
      </c>
      <c r="H13" s="302">
        <f t="shared" si="4"/>
        <v>0</v>
      </c>
      <c r="I13" s="302">
        <f t="shared" si="4"/>
        <v>0</v>
      </c>
      <c r="J13" s="302">
        <f t="shared" si="4"/>
        <v>0</v>
      </c>
      <c r="K13" s="302">
        <f t="shared" si="4"/>
        <v>0</v>
      </c>
      <c r="L13" s="302">
        <f t="shared" si="4"/>
        <v>0</v>
      </c>
      <c r="M13" s="302">
        <f t="shared" si="4"/>
        <v>0</v>
      </c>
      <c r="N13" s="302">
        <f t="shared" si="4"/>
        <v>0</v>
      </c>
      <c r="O13" s="302">
        <f t="shared" si="4"/>
        <v>0</v>
      </c>
      <c r="P13" s="302">
        <f t="shared" si="4"/>
        <v>0</v>
      </c>
      <c r="Q13" s="302">
        <f t="shared" si="4"/>
        <v>0</v>
      </c>
      <c r="R13" s="302">
        <f t="shared" si="4"/>
        <v>0</v>
      </c>
      <c r="S13" s="303">
        <f t="shared" si="4"/>
        <v>0</v>
      </c>
    </row>
    <row r="14" spans="1:19" ht="6" customHeight="1" thickBot="1" x14ac:dyDescent="0.35">
      <c r="B14" s="143"/>
      <c r="C14" s="146"/>
      <c r="D14" s="146"/>
      <c r="E14" s="280"/>
      <c r="F14" s="281"/>
      <c r="G14" s="281"/>
      <c r="H14" s="281"/>
      <c r="I14" s="281"/>
      <c r="J14" s="281"/>
      <c r="K14" s="281"/>
      <c r="L14" s="281"/>
      <c r="M14" s="281"/>
      <c r="N14" s="281"/>
      <c r="O14" s="281"/>
      <c r="P14" s="281"/>
      <c r="Q14" s="281"/>
      <c r="R14" s="307"/>
      <c r="S14" s="307"/>
    </row>
    <row r="15" spans="1:19" x14ac:dyDescent="0.3">
      <c r="A15" s="95" t="s">
        <v>49</v>
      </c>
      <c r="B15" s="101" t="s">
        <v>210</v>
      </c>
      <c r="C15" s="282"/>
      <c r="D15" s="282"/>
      <c r="E15" s="282"/>
      <c r="F15" s="283"/>
      <c r="G15" s="283"/>
      <c r="H15" s="283"/>
      <c r="I15" s="283"/>
      <c r="J15" s="283"/>
      <c r="K15" s="283"/>
      <c r="L15" s="283"/>
      <c r="M15" s="283"/>
      <c r="N15" s="283"/>
      <c r="O15" s="283"/>
      <c r="P15" s="283"/>
      <c r="Q15" s="283"/>
      <c r="R15" s="337"/>
      <c r="S15" s="308"/>
    </row>
    <row r="16" spans="1:19" x14ac:dyDescent="0.3">
      <c r="B16" s="103"/>
      <c r="C16" s="183"/>
      <c r="D16" s="183"/>
      <c r="E16" s="183"/>
      <c r="F16" s="191"/>
      <c r="G16" s="191"/>
      <c r="H16" s="191"/>
      <c r="I16" s="191"/>
      <c r="J16" s="191"/>
      <c r="K16" s="191"/>
      <c r="L16" s="191"/>
      <c r="M16" s="191"/>
      <c r="N16" s="191"/>
      <c r="O16" s="191"/>
      <c r="P16" s="191"/>
      <c r="Q16" s="191"/>
      <c r="R16" s="193"/>
      <c r="S16" s="309"/>
    </row>
    <row r="17" spans="1:21" x14ac:dyDescent="0.3">
      <c r="B17" s="103"/>
      <c r="C17" s="105" t="s">
        <v>203</v>
      </c>
      <c r="D17" s="183"/>
      <c r="E17" s="183"/>
      <c r="F17" s="153"/>
      <c r="G17" s="153"/>
      <c r="H17" s="153"/>
      <c r="I17" s="153"/>
      <c r="J17" s="153"/>
      <c r="K17" s="153"/>
      <c r="L17" s="153"/>
      <c r="M17" s="153"/>
      <c r="N17" s="153"/>
      <c r="O17" s="153"/>
      <c r="P17" s="153"/>
      <c r="Q17" s="153"/>
      <c r="R17" s="174"/>
      <c r="S17" s="298"/>
    </row>
    <row r="18" spans="1:21" customFormat="1" x14ac:dyDescent="0.3">
      <c r="B18" s="17"/>
      <c r="C18" s="1"/>
      <c r="D18" s="297" t="s">
        <v>204</v>
      </c>
      <c r="E18" s="297"/>
      <c r="F18" s="174">
        <f>ROUND($S18/12,0)</f>
        <v>0</v>
      </c>
      <c r="G18" s="174">
        <f t="shared" ref="G18:P23" si="5">ROUND($S18/12,0)</f>
        <v>0</v>
      </c>
      <c r="H18" s="174">
        <f t="shared" si="5"/>
        <v>0</v>
      </c>
      <c r="I18" s="174">
        <f t="shared" si="5"/>
        <v>0</v>
      </c>
      <c r="J18" s="174">
        <f t="shared" si="5"/>
        <v>0</v>
      </c>
      <c r="K18" s="174">
        <f t="shared" si="5"/>
        <v>0</v>
      </c>
      <c r="L18" s="174">
        <f t="shared" si="5"/>
        <v>0</v>
      </c>
      <c r="M18" s="174">
        <f t="shared" si="5"/>
        <v>0</v>
      </c>
      <c r="N18" s="174">
        <f t="shared" si="5"/>
        <v>0</v>
      </c>
      <c r="O18" s="174">
        <f t="shared" si="5"/>
        <v>0</v>
      </c>
      <c r="P18" s="174">
        <f t="shared" si="5"/>
        <v>0</v>
      </c>
      <c r="Q18" s="174">
        <f>+S18-SUM(F18:P18)</f>
        <v>0</v>
      </c>
      <c r="R18" s="174"/>
      <c r="S18" s="298">
        <f>'3. Costs per Animal'!G12</f>
        <v>0</v>
      </c>
    </row>
    <row r="19" spans="1:21" customFormat="1" x14ac:dyDescent="0.3">
      <c r="B19" s="17"/>
      <c r="C19" s="1"/>
      <c r="D19" s="297" t="s">
        <v>120</v>
      </c>
      <c r="E19" s="297"/>
      <c r="F19" s="174">
        <f t="shared" ref="F19:F23" si="6">ROUND($S19/12,0)</f>
        <v>0</v>
      </c>
      <c r="G19" s="174">
        <f t="shared" si="5"/>
        <v>0</v>
      </c>
      <c r="H19" s="174">
        <f t="shared" si="5"/>
        <v>0</v>
      </c>
      <c r="I19" s="174">
        <f t="shared" si="5"/>
        <v>0</v>
      </c>
      <c r="J19" s="174">
        <f t="shared" si="5"/>
        <v>0</v>
      </c>
      <c r="K19" s="174">
        <f t="shared" si="5"/>
        <v>0</v>
      </c>
      <c r="L19" s="174">
        <f t="shared" si="5"/>
        <v>0</v>
      </c>
      <c r="M19" s="174">
        <f t="shared" si="5"/>
        <v>0</v>
      </c>
      <c r="N19" s="174">
        <f t="shared" si="5"/>
        <v>0</v>
      </c>
      <c r="O19" s="174">
        <f t="shared" si="5"/>
        <v>0</v>
      </c>
      <c r="P19" s="174">
        <f t="shared" si="5"/>
        <v>0</v>
      </c>
      <c r="Q19" s="174">
        <f t="shared" ref="Q19:Q23" si="7">+S19-SUM(F19:P19)</f>
        <v>0</v>
      </c>
      <c r="R19" s="174"/>
      <c r="S19" s="298">
        <f>'3. Costs per Animal'!G13</f>
        <v>0</v>
      </c>
    </row>
    <row r="20" spans="1:21" customFormat="1" x14ac:dyDescent="0.3">
      <c r="B20" s="17"/>
      <c r="C20" s="1"/>
      <c r="D20" s="297" t="s">
        <v>205</v>
      </c>
      <c r="E20" s="297"/>
      <c r="F20" s="174">
        <f t="shared" si="6"/>
        <v>0</v>
      </c>
      <c r="G20" s="174">
        <f t="shared" si="5"/>
        <v>0</v>
      </c>
      <c r="H20" s="174">
        <f t="shared" si="5"/>
        <v>0</v>
      </c>
      <c r="I20" s="174">
        <f t="shared" si="5"/>
        <v>0</v>
      </c>
      <c r="J20" s="174">
        <f t="shared" si="5"/>
        <v>0</v>
      </c>
      <c r="K20" s="174">
        <f t="shared" si="5"/>
        <v>0</v>
      </c>
      <c r="L20" s="174">
        <f t="shared" si="5"/>
        <v>0</v>
      </c>
      <c r="M20" s="174">
        <f t="shared" si="5"/>
        <v>0</v>
      </c>
      <c r="N20" s="174">
        <f t="shared" si="5"/>
        <v>0</v>
      </c>
      <c r="O20" s="174">
        <f t="shared" si="5"/>
        <v>0</v>
      </c>
      <c r="P20" s="174">
        <f t="shared" si="5"/>
        <v>0</v>
      </c>
      <c r="Q20" s="174">
        <f t="shared" si="7"/>
        <v>0</v>
      </c>
      <c r="R20" s="174"/>
      <c r="S20" s="298">
        <f>'3. Costs per Animal'!G14</f>
        <v>0</v>
      </c>
    </row>
    <row r="21" spans="1:21" customFormat="1" x14ac:dyDescent="0.3">
      <c r="B21" s="17"/>
      <c r="C21" s="1"/>
      <c r="D21" s="297" t="s">
        <v>224</v>
      </c>
      <c r="E21" s="297"/>
      <c r="F21" s="174">
        <f t="shared" si="6"/>
        <v>0</v>
      </c>
      <c r="G21" s="174">
        <f t="shared" si="5"/>
        <v>0</v>
      </c>
      <c r="H21" s="174">
        <f t="shared" si="5"/>
        <v>0</v>
      </c>
      <c r="I21" s="174">
        <f t="shared" si="5"/>
        <v>0</v>
      </c>
      <c r="J21" s="174">
        <f t="shared" si="5"/>
        <v>0</v>
      </c>
      <c r="K21" s="174">
        <f t="shared" si="5"/>
        <v>0</v>
      </c>
      <c r="L21" s="174">
        <f t="shared" si="5"/>
        <v>0</v>
      </c>
      <c r="M21" s="174">
        <f t="shared" si="5"/>
        <v>0</v>
      </c>
      <c r="N21" s="174">
        <f t="shared" si="5"/>
        <v>0</v>
      </c>
      <c r="O21" s="174">
        <f t="shared" si="5"/>
        <v>0</v>
      </c>
      <c r="P21" s="174">
        <f t="shared" si="5"/>
        <v>0</v>
      </c>
      <c r="Q21" s="174">
        <f t="shared" si="7"/>
        <v>0</v>
      </c>
      <c r="R21" s="174"/>
      <c r="S21" s="298">
        <f>'3. Costs per Animal'!G15</f>
        <v>0</v>
      </c>
    </row>
    <row r="22" spans="1:21" customFormat="1" x14ac:dyDescent="0.3">
      <c r="B22" s="17"/>
      <c r="C22" s="297"/>
      <c r="D22" s="297" t="s">
        <v>225</v>
      </c>
      <c r="E22" s="297"/>
      <c r="F22" s="174">
        <f t="shared" si="6"/>
        <v>0</v>
      </c>
      <c r="G22" s="174">
        <f t="shared" si="5"/>
        <v>0</v>
      </c>
      <c r="H22" s="174">
        <f t="shared" si="5"/>
        <v>0</v>
      </c>
      <c r="I22" s="174">
        <f t="shared" si="5"/>
        <v>0</v>
      </c>
      <c r="J22" s="174">
        <f t="shared" si="5"/>
        <v>0</v>
      </c>
      <c r="K22" s="174">
        <f t="shared" si="5"/>
        <v>0</v>
      </c>
      <c r="L22" s="174">
        <f t="shared" si="5"/>
        <v>0</v>
      </c>
      <c r="M22" s="174">
        <f t="shared" si="5"/>
        <v>0</v>
      </c>
      <c r="N22" s="174">
        <f t="shared" si="5"/>
        <v>0</v>
      </c>
      <c r="O22" s="174">
        <f t="shared" si="5"/>
        <v>0</v>
      </c>
      <c r="P22" s="174">
        <f t="shared" si="5"/>
        <v>0</v>
      </c>
      <c r="Q22" s="174">
        <f t="shared" si="7"/>
        <v>0</v>
      </c>
      <c r="R22" s="174"/>
      <c r="S22" s="298">
        <f>'3. Costs per Animal'!G16</f>
        <v>0</v>
      </c>
    </row>
    <row r="23" spans="1:21" customFormat="1" x14ac:dyDescent="0.3">
      <c r="B23" s="17"/>
      <c r="C23" s="297"/>
      <c r="D23" s="297" t="s">
        <v>226</v>
      </c>
      <c r="E23" s="297"/>
      <c r="F23" s="174">
        <f t="shared" si="6"/>
        <v>0</v>
      </c>
      <c r="G23" s="174">
        <f t="shared" si="5"/>
        <v>0</v>
      </c>
      <c r="H23" s="174">
        <f t="shared" si="5"/>
        <v>0</v>
      </c>
      <c r="I23" s="174">
        <f t="shared" si="5"/>
        <v>0</v>
      </c>
      <c r="J23" s="174">
        <f t="shared" si="5"/>
        <v>0</v>
      </c>
      <c r="K23" s="174">
        <f t="shared" si="5"/>
        <v>0</v>
      </c>
      <c r="L23" s="174">
        <f t="shared" si="5"/>
        <v>0</v>
      </c>
      <c r="M23" s="174">
        <f t="shared" si="5"/>
        <v>0</v>
      </c>
      <c r="N23" s="174">
        <f t="shared" si="5"/>
        <v>0</v>
      </c>
      <c r="O23" s="174">
        <f t="shared" si="5"/>
        <v>0</v>
      </c>
      <c r="P23" s="174">
        <f t="shared" si="5"/>
        <v>0</v>
      </c>
      <c r="Q23" s="174">
        <f t="shared" si="7"/>
        <v>0</v>
      </c>
      <c r="R23" s="174"/>
      <c r="S23" s="298">
        <f>'3. Costs per Animal'!G17</f>
        <v>0</v>
      </c>
    </row>
    <row r="24" spans="1:21" x14ac:dyDescent="0.3">
      <c r="B24" s="103"/>
      <c r="C24" s="183"/>
      <c r="D24" s="183" t="s">
        <v>152</v>
      </c>
      <c r="E24" s="183"/>
      <c r="F24" s="152"/>
      <c r="G24" s="152"/>
      <c r="H24" s="152"/>
      <c r="I24" s="152"/>
      <c r="J24" s="152"/>
      <c r="K24" s="152"/>
      <c r="L24" s="152"/>
      <c r="M24" s="152"/>
      <c r="N24" s="152"/>
      <c r="O24" s="152"/>
      <c r="P24" s="152"/>
      <c r="Q24" s="152"/>
      <c r="R24" s="174"/>
      <c r="S24" s="298">
        <f t="shared" ref="S24" si="8">SUM(F24:R24)</f>
        <v>0</v>
      </c>
    </row>
    <row r="25" spans="1:21" x14ac:dyDescent="0.3">
      <c r="B25" s="103"/>
      <c r="C25" s="183"/>
      <c r="D25" s="183" t="s">
        <v>207</v>
      </c>
      <c r="E25" s="183"/>
      <c r="F25" s="152"/>
      <c r="G25" s="152"/>
      <c r="H25" s="152"/>
      <c r="I25" s="152"/>
      <c r="J25" s="152"/>
      <c r="K25" s="152"/>
      <c r="L25" s="152"/>
      <c r="M25" s="152"/>
      <c r="N25" s="152"/>
      <c r="O25" s="152"/>
      <c r="P25" s="152"/>
      <c r="Q25" s="152"/>
      <c r="R25" s="174"/>
      <c r="S25" s="298">
        <f t="shared" ref="S25:S26" si="9">SUM(F25:R25)</f>
        <v>0</v>
      </c>
    </row>
    <row r="26" spans="1:21" x14ac:dyDescent="0.3">
      <c r="B26" s="103"/>
      <c r="C26" s="183"/>
      <c r="D26" s="183" t="s">
        <v>207</v>
      </c>
      <c r="E26" s="183"/>
      <c r="F26" s="152"/>
      <c r="G26" s="152"/>
      <c r="H26" s="152"/>
      <c r="I26" s="152"/>
      <c r="J26" s="152"/>
      <c r="K26" s="152"/>
      <c r="L26" s="152"/>
      <c r="M26" s="152"/>
      <c r="N26" s="152"/>
      <c r="O26" s="152"/>
      <c r="P26" s="152"/>
      <c r="Q26" s="152"/>
      <c r="R26" s="174"/>
      <c r="S26" s="298">
        <f t="shared" si="9"/>
        <v>0</v>
      </c>
    </row>
    <row r="27" spans="1:21" s="1" customFormat="1" x14ac:dyDescent="0.3">
      <c r="B27" s="17"/>
      <c r="C27" s="1" t="s">
        <v>208</v>
      </c>
      <c r="D27" s="317"/>
      <c r="E27" s="317"/>
      <c r="F27" s="318">
        <f>SUM(F18:F26)</f>
        <v>0</v>
      </c>
      <c r="G27" s="318">
        <f t="shared" ref="G27:S27" si="10">SUM(G18:G26)</f>
        <v>0</v>
      </c>
      <c r="H27" s="318">
        <f t="shared" si="10"/>
        <v>0</v>
      </c>
      <c r="I27" s="318">
        <f t="shared" si="10"/>
        <v>0</v>
      </c>
      <c r="J27" s="318">
        <f t="shared" si="10"/>
        <v>0</v>
      </c>
      <c r="K27" s="318">
        <f t="shared" si="10"/>
        <v>0</v>
      </c>
      <c r="L27" s="318">
        <f t="shared" si="10"/>
        <v>0</v>
      </c>
      <c r="M27" s="318">
        <f t="shared" si="10"/>
        <v>0</v>
      </c>
      <c r="N27" s="318">
        <f t="shared" si="10"/>
        <v>0</v>
      </c>
      <c r="O27" s="318">
        <f t="shared" si="10"/>
        <v>0</v>
      </c>
      <c r="P27" s="318">
        <f t="shared" si="10"/>
        <v>0</v>
      </c>
      <c r="Q27" s="318">
        <f t="shared" si="10"/>
        <v>0</v>
      </c>
      <c r="R27" s="318"/>
      <c r="S27" s="310">
        <f t="shared" si="10"/>
        <v>0</v>
      </c>
    </row>
    <row r="28" spans="1:21" x14ac:dyDescent="0.3">
      <c r="B28" s="103"/>
      <c r="C28" s="183"/>
      <c r="D28" s="183"/>
      <c r="E28" s="183"/>
      <c r="F28" s="153"/>
      <c r="G28" s="153"/>
      <c r="H28" s="153"/>
      <c r="I28" s="153"/>
      <c r="J28" s="153"/>
      <c r="K28" s="153"/>
      <c r="L28" s="153"/>
      <c r="M28" s="153"/>
      <c r="N28" s="153"/>
      <c r="O28" s="153"/>
      <c r="P28" s="153"/>
      <c r="Q28" s="153"/>
      <c r="R28" s="174"/>
      <c r="S28" s="298"/>
    </row>
    <row r="29" spans="1:21" x14ac:dyDescent="0.3">
      <c r="B29" s="103"/>
      <c r="C29" s="105" t="s">
        <v>106</v>
      </c>
      <c r="D29" s="183"/>
      <c r="E29" s="183"/>
      <c r="F29" s="153"/>
      <c r="G29" s="153"/>
      <c r="H29" s="153"/>
      <c r="I29" s="153"/>
      <c r="J29" s="153"/>
      <c r="K29" s="153"/>
      <c r="L29" s="153"/>
      <c r="M29" s="153"/>
      <c r="N29" s="153"/>
      <c r="O29" s="153"/>
      <c r="P29" s="153"/>
      <c r="Q29" s="153"/>
      <c r="R29" s="174"/>
      <c r="S29" s="298"/>
    </row>
    <row r="30" spans="1:21" x14ac:dyDescent="0.3">
      <c r="A30" s="95" t="s">
        <v>40</v>
      </c>
      <c r="B30" s="143"/>
      <c r="C30" s="284"/>
      <c r="D30" s="285" t="s">
        <v>53</v>
      </c>
      <c r="E30" s="183"/>
      <c r="F30" s="152"/>
      <c r="G30" s="152"/>
      <c r="H30" s="152"/>
      <c r="I30" s="152"/>
      <c r="J30" s="152"/>
      <c r="K30" s="152"/>
      <c r="L30" s="152"/>
      <c r="M30" s="152"/>
      <c r="N30" s="152"/>
      <c r="O30" s="152"/>
      <c r="P30" s="152"/>
      <c r="Q30" s="152"/>
      <c r="R30" s="336"/>
      <c r="S30" s="298">
        <f t="shared" ref="S30:S42" si="11">SUM(F30:R30)</f>
        <v>0</v>
      </c>
      <c r="U30" s="286"/>
    </row>
    <row r="31" spans="1:21" x14ac:dyDescent="0.3">
      <c r="B31" s="143"/>
      <c r="C31" s="284"/>
      <c r="D31" s="285" t="s">
        <v>239</v>
      </c>
      <c r="E31" s="183"/>
      <c r="F31" s="152"/>
      <c r="G31" s="152"/>
      <c r="H31" s="152"/>
      <c r="I31" s="152"/>
      <c r="J31" s="152"/>
      <c r="K31" s="152"/>
      <c r="L31" s="152"/>
      <c r="M31" s="152"/>
      <c r="N31" s="152"/>
      <c r="O31" s="152"/>
      <c r="P31" s="152"/>
      <c r="Q31" s="152"/>
      <c r="R31" s="336"/>
      <c r="S31" s="298">
        <f t="shared" si="11"/>
        <v>0</v>
      </c>
      <c r="U31" s="286"/>
    </row>
    <row r="32" spans="1:21" x14ac:dyDescent="0.3">
      <c r="B32" s="143"/>
      <c r="C32" s="284"/>
      <c r="D32" s="285" t="s">
        <v>153</v>
      </c>
      <c r="E32" s="183"/>
      <c r="F32" s="152"/>
      <c r="G32" s="152"/>
      <c r="H32" s="152"/>
      <c r="I32" s="152"/>
      <c r="J32" s="152"/>
      <c r="K32" s="152"/>
      <c r="L32" s="152"/>
      <c r="M32" s="152"/>
      <c r="N32" s="152"/>
      <c r="O32" s="152"/>
      <c r="P32" s="152"/>
      <c r="Q32" s="152"/>
      <c r="R32" s="336"/>
      <c r="S32" s="298">
        <f t="shared" si="11"/>
        <v>0</v>
      </c>
      <c r="U32" s="286"/>
    </row>
    <row r="33" spans="1:21" x14ac:dyDescent="0.3">
      <c r="A33" s="95" t="s">
        <v>40</v>
      </c>
      <c r="B33" s="143"/>
      <c r="C33" s="284"/>
      <c r="D33" s="285" t="s">
        <v>13</v>
      </c>
      <c r="E33" s="183"/>
      <c r="F33" s="152"/>
      <c r="G33" s="152"/>
      <c r="H33" s="152"/>
      <c r="I33" s="152"/>
      <c r="J33" s="152"/>
      <c r="K33" s="152"/>
      <c r="L33" s="152"/>
      <c r="M33" s="152"/>
      <c r="N33" s="152"/>
      <c r="O33" s="152"/>
      <c r="P33" s="152"/>
      <c r="Q33" s="152"/>
      <c r="R33" s="336"/>
      <c r="S33" s="298">
        <f t="shared" si="11"/>
        <v>0</v>
      </c>
      <c r="U33" s="286"/>
    </row>
    <row r="34" spans="1:21" x14ac:dyDescent="0.3">
      <c r="A34" s="95" t="s">
        <v>40</v>
      </c>
      <c r="B34" s="143"/>
      <c r="C34" s="284"/>
      <c r="D34" s="285" t="s">
        <v>41</v>
      </c>
      <c r="E34" s="183"/>
      <c r="F34" s="152"/>
      <c r="G34" s="152"/>
      <c r="H34" s="152"/>
      <c r="I34" s="152"/>
      <c r="J34" s="152"/>
      <c r="K34" s="152"/>
      <c r="L34" s="152"/>
      <c r="M34" s="152"/>
      <c r="N34" s="152"/>
      <c r="O34" s="152"/>
      <c r="P34" s="152"/>
      <c r="Q34" s="152"/>
      <c r="R34" s="336"/>
      <c r="S34" s="298">
        <f t="shared" si="11"/>
        <v>0</v>
      </c>
      <c r="U34" s="286"/>
    </row>
    <row r="35" spans="1:21" x14ac:dyDescent="0.3">
      <c r="A35" s="95" t="s">
        <v>40</v>
      </c>
      <c r="B35" s="143"/>
      <c r="C35" s="284"/>
      <c r="D35" s="285" t="s">
        <v>55</v>
      </c>
      <c r="E35" s="183"/>
      <c r="F35" s="152"/>
      <c r="G35" s="152"/>
      <c r="H35" s="152"/>
      <c r="I35" s="152"/>
      <c r="J35" s="152"/>
      <c r="K35" s="152"/>
      <c r="L35" s="152"/>
      <c r="M35" s="152"/>
      <c r="N35" s="152"/>
      <c r="O35" s="152"/>
      <c r="P35" s="152"/>
      <c r="Q35" s="152"/>
      <c r="R35" s="336"/>
      <c r="S35" s="298">
        <f t="shared" si="11"/>
        <v>0</v>
      </c>
      <c r="U35" s="286"/>
    </row>
    <row r="36" spans="1:21" x14ac:dyDescent="0.3">
      <c r="A36" s="95" t="s">
        <v>40</v>
      </c>
      <c r="B36" s="143"/>
      <c r="C36" s="284"/>
      <c r="D36" s="285" t="s">
        <v>14</v>
      </c>
      <c r="E36" s="183"/>
      <c r="F36" s="152"/>
      <c r="G36" s="152"/>
      <c r="H36" s="152"/>
      <c r="I36" s="152"/>
      <c r="J36" s="152"/>
      <c r="K36" s="152"/>
      <c r="L36" s="152"/>
      <c r="M36" s="152"/>
      <c r="N36" s="152"/>
      <c r="O36" s="152"/>
      <c r="P36" s="152"/>
      <c r="Q36" s="152"/>
      <c r="R36" s="336"/>
      <c r="S36" s="298">
        <f t="shared" si="11"/>
        <v>0</v>
      </c>
      <c r="U36" s="286"/>
    </row>
    <row r="37" spans="1:21" x14ac:dyDescent="0.3">
      <c r="A37" s="95" t="s">
        <v>40</v>
      </c>
      <c r="B37" s="143"/>
      <c r="C37" s="284"/>
      <c r="D37" s="285" t="s">
        <v>42</v>
      </c>
      <c r="E37" s="183"/>
      <c r="F37" s="152"/>
      <c r="G37" s="152"/>
      <c r="H37" s="152"/>
      <c r="I37" s="152"/>
      <c r="J37" s="152"/>
      <c r="K37" s="152"/>
      <c r="L37" s="152"/>
      <c r="M37" s="152"/>
      <c r="N37" s="152"/>
      <c r="O37" s="152"/>
      <c r="P37" s="152"/>
      <c r="Q37" s="152"/>
      <c r="R37" s="336"/>
      <c r="S37" s="298">
        <f t="shared" si="11"/>
        <v>0</v>
      </c>
      <c r="U37" s="286"/>
    </row>
    <row r="38" spans="1:21" x14ac:dyDescent="0.3">
      <c r="A38" s="95" t="s">
        <v>40</v>
      </c>
      <c r="B38" s="143"/>
      <c r="C38" s="284"/>
      <c r="D38" s="285" t="s">
        <v>7</v>
      </c>
      <c r="E38" s="183"/>
      <c r="F38" s="152"/>
      <c r="G38" s="152"/>
      <c r="H38" s="152"/>
      <c r="I38" s="152"/>
      <c r="J38" s="152"/>
      <c r="K38" s="152"/>
      <c r="L38" s="152"/>
      <c r="M38" s="152"/>
      <c r="N38" s="152"/>
      <c r="O38" s="152"/>
      <c r="P38" s="152"/>
      <c r="Q38" s="152"/>
      <c r="R38" s="336"/>
      <c r="S38" s="298">
        <f t="shared" si="11"/>
        <v>0</v>
      </c>
      <c r="U38" s="286"/>
    </row>
    <row r="39" spans="1:21" x14ac:dyDescent="0.3">
      <c r="B39" s="143"/>
      <c r="C39" s="287"/>
      <c r="D39" s="95" t="s">
        <v>142</v>
      </c>
      <c r="E39" s="288"/>
      <c r="F39" s="152"/>
      <c r="G39" s="152"/>
      <c r="H39" s="152"/>
      <c r="I39" s="152"/>
      <c r="J39" s="152"/>
      <c r="K39" s="152"/>
      <c r="L39" s="152"/>
      <c r="M39" s="152"/>
      <c r="N39" s="152"/>
      <c r="O39" s="152"/>
      <c r="P39" s="152"/>
      <c r="Q39" s="152"/>
      <c r="R39" s="338"/>
      <c r="S39" s="298">
        <f t="shared" si="11"/>
        <v>0</v>
      </c>
    </row>
    <row r="40" spans="1:21" x14ac:dyDescent="0.3">
      <c r="B40" s="143"/>
      <c r="C40" s="287"/>
      <c r="D40" s="95" t="s">
        <v>141</v>
      </c>
      <c r="E40" s="288"/>
      <c r="F40" s="152"/>
      <c r="G40" s="152"/>
      <c r="H40" s="152"/>
      <c r="I40" s="152"/>
      <c r="J40" s="152"/>
      <c r="K40" s="152"/>
      <c r="L40" s="152"/>
      <c r="M40" s="152"/>
      <c r="N40" s="152"/>
      <c r="O40" s="152"/>
      <c r="P40" s="152"/>
      <c r="Q40" s="152"/>
      <c r="R40" s="338"/>
      <c r="S40" s="298">
        <f t="shared" si="11"/>
        <v>0</v>
      </c>
    </row>
    <row r="41" spans="1:21" x14ac:dyDescent="0.3">
      <c r="A41" s="95" t="s">
        <v>40</v>
      </c>
      <c r="B41" s="143"/>
      <c r="C41" s="284"/>
      <c r="D41" s="183" t="s">
        <v>207</v>
      </c>
      <c r="E41" s="183"/>
      <c r="F41" s="152"/>
      <c r="G41" s="152"/>
      <c r="H41" s="152"/>
      <c r="I41" s="152"/>
      <c r="J41" s="152"/>
      <c r="K41" s="152"/>
      <c r="L41" s="152"/>
      <c r="M41" s="152"/>
      <c r="N41" s="152"/>
      <c r="O41" s="152"/>
      <c r="P41" s="152"/>
      <c r="Q41" s="152"/>
      <c r="R41" s="336"/>
      <c r="S41" s="298">
        <f t="shared" si="11"/>
        <v>0</v>
      </c>
      <c r="U41" s="286"/>
    </row>
    <row r="42" spans="1:21" x14ac:dyDescent="0.3">
      <c r="B42" s="143"/>
      <c r="C42" s="284"/>
      <c r="D42" s="183" t="s">
        <v>207</v>
      </c>
      <c r="E42" s="183"/>
      <c r="F42" s="152"/>
      <c r="G42" s="152"/>
      <c r="H42" s="152"/>
      <c r="I42" s="152"/>
      <c r="J42" s="152"/>
      <c r="K42" s="152"/>
      <c r="L42" s="152"/>
      <c r="M42" s="152"/>
      <c r="N42" s="152"/>
      <c r="O42" s="152"/>
      <c r="P42" s="152"/>
      <c r="Q42" s="152"/>
      <c r="R42" s="336"/>
      <c r="S42" s="298">
        <f t="shared" si="11"/>
        <v>0</v>
      </c>
      <c r="U42" s="286"/>
    </row>
    <row r="43" spans="1:21" customFormat="1" x14ac:dyDescent="0.3">
      <c r="B43" s="7"/>
      <c r="C43" s="1" t="s">
        <v>212</v>
      </c>
      <c r="D43" s="1"/>
      <c r="E43" s="319"/>
      <c r="F43" s="320">
        <f>SUM(F30:F42)</f>
        <v>0</v>
      </c>
      <c r="G43" s="320">
        <f t="shared" ref="G43:Q43" si="12">SUM(G30:G42)</f>
        <v>0</v>
      </c>
      <c r="H43" s="320">
        <f t="shared" si="12"/>
        <v>0</v>
      </c>
      <c r="I43" s="320">
        <f t="shared" si="12"/>
        <v>0</v>
      </c>
      <c r="J43" s="320">
        <f t="shared" si="12"/>
        <v>0</v>
      </c>
      <c r="K43" s="320">
        <f t="shared" si="12"/>
        <v>0</v>
      </c>
      <c r="L43" s="320">
        <f t="shared" si="12"/>
        <v>0</v>
      </c>
      <c r="M43" s="320">
        <f t="shared" si="12"/>
        <v>0</v>
      </c>
      <c r="N43" s="320">
        <f t="shared" si="12"/>
        <v>0</v>
      </c>
      <c r="O43" s="320">
        <f t="shared" si="12"/>
        <v>0</v>
      </c>
      <c r="P43" s="320">
        <f t="shared" si="12"/>
        <v>0</v>
      </c>
      <c r="Q43" s="320">
        <f t="shared" si="12"/>
        <v>0</v>
      </c>
      <c r="R43" s="320"/>
      <c r="S43" s="310">
        <f>SUM(S30:S42)</f>
        <v>0</v>
      </c>
    </row>
    <row r="44" spans="1:21" x14ac:dyDescent="0.3">
      <c r="A44" s="95" t="s">
        <v>40</v>
      </c>
      <c r="B44" s="143"/>
      <c r="C44" s="284"/>
      <c r="D44" s="285"/>
      <c r="E44" s="183"/>
      <c r="F44" s="153"/>
      <c r="G44" s="153"/>
      <c r="H44" s="153"/>
      <c r="I44" s="153"/>
      <c r="J44" s="153"/>
      <c r="K44" s="153"/>
      <c r="L44" s="153"/>
      <c r="M44" s="153"/>
      <c r="N44" s="153"/>
      <c r="O44" s="153"/>
      <c r="P44" s="153"/>
      <c r="Q44" s="153"/>
      <c r="R44" s="174"/>
      <c r="S44" s="298"/>
      <c r="U44" s="289"/>
    </row>
    <row r="45" spans="1:21" ht="15" customHeight="1" x14ac:dyDescent="0.3">
      <c r="B45" s="143"/>
      <c r="C45" s="105" t="s">
        <v>51</v>
      </c>
      <c r="D45" s="285"/>
      <c r="E45" s="183"/>
      <c r="F45" s="153"/>
      <c r="G45" s="153"/>
      <c r="H45" s="153"/>
      <c r="I45" s="153"/>
      <c r="J45" s="153"/>
      <c r="K45" s="153"/>
      <c r="L45" s="153"/>
      <c r="M45" s="153"/>
      <c r="N45" s="153"/>
      <c r="O45" s="153"/>
      <c r="P45" s="153"/>
      <c r="Q45" s="153"/>
      <c r="R45" s="174"/>
      <c r="S45" s="298"/>
      <c r="U45" s="286"/>
    </row>
    <row r="46" spans="1:21" x14ac:dyDescent="0.3">
      <c r="A46" s="95" t="s">
        <v>51</v>
      </c>
      <c r="B46" s="143"/>
      <c r="C46" s="290"/>
      <c r="D46" s="285" t="s">
        <v>143</v>
      </c>
      <c r="E46" s="183"/>
      <c r="F46" s="152"/>
      <c r="G46" s="152"/>
      <c r="H46" s="152"/>
      <c r="I46" s="152"/>
      <c r="J46" s="152"/>
      <c r="K46" s="152"/>
      <c r="L46" s="152"/>
      <c r="M46" s="152"/>
      <c r="N46" s="152"/>
      <c r="O46" s="152"/>
      <c r="P46" s="152"/>
      <c r="Q46" s="152"/>
      <c r="R46" s="336"/>
      <c r="S46" s="298">
        <f t="shared" ref="S46:S51" si="13">SUM(F46:R46)</f>
        <v>0</v>
      </c>
      <c r="U46" s="286"/>
    </row>
    <row r="47" spans="1:21" x14ac:dyDescent="0.3">
      <c r="A47" s="95" t="s">
        <v>51</v>
      </c>
      <c r="B47" s="143"/>
      <c r="C47" s="290"/>
      <c r="D47" s="285" t="s">
        <v>54</v>
      </c>
      <c r="E47" s="183"/>
      <c r="F47" s="152"/>
      <c r="G47" s="152"/>
      <c r="H47" s="152"/>
      <c r="I47" s="152"/>
      <c r="J47" s="152"/>
      <c r="K47" s="152"/>
      <c r="L47" s="152"/>
      <c r="M47" s="152"/>
      <c r="N47" s="152"/>
      <c r="O47" s="152"/>
      <c r="P47" s="152"/>
      <c r="Q47" s="152"/>
      <c r="R47" s="336"/>
      <c r="S47" s="298">
        <f t="shared" si="13"/>
        <v>0</v>
      </c>
      <c r="U47" s="286"/>
    </row>
    <row r="48" spans="1:21" x14ac:dyDescent="0.3">
      <c r="A48" s="95" t="s">
        <v>51</v>
      </c>
      <c r="B48" s="143"/>
      <c r="C48" s="290"/>
      <c r="D48" s="183" t="s">
        <v>217</v>
      </c>
      <c r="E48" s="183"/>
      <c r="F48" s="152"/>
      <c r="G48" s="152"/>
      <c r="H48" s="152"/>
      <c r="I48" s="152"/>
      <c r="J48" s="152"/>
      <c r="K48" s="152"/>
      <c r="L48" s="152"/>
      <c r="M48" s="152"/>
      <c r="N48" s="152"/>
      <c r="O48" s="152"/>
      <c r="P48" s="152"/>
      <c r="Q48" s="152"/>
      <c r="R48" s="336"/>
      <c r="S48" s="298">
        <f t="shared" si="13"/>
        <v>0</v>
      </c>
      <c r="U48" s="286"/>
    </row>
    <row r="49" spans="1:21" x14ac:dyDescent="0.3">
      <c r="A49" s="95" t="s">
        <v>51</v>
      </c>
      <c r="B49" s="143"/>
      <c r="C49" s="290"/>
      <c r="D49" s="183" t="s">
        <v>207</v>
      </c>
      <c r="E49" s="183"/>
      <c r="F49" s="152"/>
      <c r="G49" s="152"/>
      <c r="H49" s="152"/>
      <c r="I49" s="152"/>
      <c r="J49" s="152"/>
      <c r="K49" s="152"/>
      <c r="L49" s="152"/>
      <c r="M49" s="152"/>
      <c r="N49" s="152"/>
      <c r="O49" s="152"/>
      <c r="P49" s="152"/>
      <c r="Q49" s="152"/>
      <c r="R49" s="336"/>
      <c r="S49" s="298">
        <f t="shared" si="13"/>
        <v>0</v>
      </c>
      <c r="U49" s="286"/>
    </row>
    <row r="50" spans="1:21" x14ac:dyDescent="0.3">
      <c r="A50" s="95" t="s">
        <v>51</v>
      </c>
      <c r="B50" s="143"/>
      <c r="C50" s="290"/>
      <c r="D50" s="183" t="s">
        <v>207</v>
      </c>
      <c r="E50" s="183"/>
      <c r="F50" s="152"/>
      <c r="G50" s="152"/>
      <c r="H50" s="152"/>
      <c r="I50" s="152"/>
      <c r="J50" s="152"/>
      <c r="K50" s="152"/>
      <c r="L50" s="152"/>
      <c r="M50" s="152"/>
      <c r="N50" s="152"/>
      <c r="O50" s="152"/>
      <c r="P50" s="152"/>
      <c r="Q50" s="152"/>
      <c r="R50" s="336"/>
      <c r="S50" s="298">
        <f t="shared" si="13"/>
        <v>0</v>
      </c>
      <c r="U50" s="286"/>
    </row>
    <row r="51" spans="1:21" customFormat="1" x14ac:dyDescent="0.3">
      <c r="B51" s="7"/>
      <c r="C51" s="1" t="s">
        <v>213</v>
      </c>
      <c r="D51" s="297"/>
      <c r="E51" s="297"/>
      <c r="F51" s="318">
        <f>SUM(F46:F50)</f>
        <v>0</v>
      </c>
      <c r="G51" s="318">
        <f t="shared" ref="G51:Q51" si="14">SUM(G46:G50)</f>
        <v>0</v>
      </c>
      <c r="H51" s="318">
        <f t="shared" si="14"/>
        <v>0</v>
      </c>
      <c r="I51" s="318">
        <f t="shared" si="14"/>
        <v>0</v>
      </c>
      <c r="J51" s="318">
        <f t="shared" si="14"/>
        <v>0</v>
      </c>
      <c r="K51" s="318">
        <f t="shared" si="14"/>
        <v>0</v>
      </c>
      <c r="L51" s="318">
        <f t="shared" si="14"/>
        <v>0</v>
      </c>
      <c r="M51" s="318">
        <f t="shared" si="14"/>
        <v>0</v>
      </c>
      <c r="N51" s="318">
        <f t="shared" si="14"/>
        <v>0</v>
      </c>
      <c r="O51" s="318">
        <f t="shared" si="14"/>
        <v>0</v>
      </c>
      <c r="P51" s="318">
        <f t="shared" si="14"/>
        <v>0</v>
      </c>
      <c r="Q51" s="318">
        <f t="shared" si="14"/>
        <v>0</v>
      </c>
      <c r="R51" s="321"/>
      <c r="S51" s="310">
        <f t="shared" si="13"/>
        <v>0</v>
      </c>
      <c r="U51" s="322"/>
    </row>
    <row r="52" spans="1:21" x14ac:dyDescent="0.3">
      <c r="A52" s="95" t="s">
        <v>51</v>
      </c>
      <c r="B52" s="143"/>
      <c r="C52" s="290"/>
      <c r="D52" s="285"/>
      <c r="E52" s="183"/>
      <c r="F52" s="153"/>
      <c r="G52" s="153"/>
      <c r="H52" s="153"/>
      <c r="I52" s="153"/>
      <c r="J52" s="153"/>
      <c r="K52" s="153"/>
      <c r="L52" s="153"/>
      <c r="M52" s="153"/>
      <c r="N52" s="153"/>
      <c r="O52" s="153"/>
      <c r="P52" s="153"/>
      <c r="Q52" s="153"/>
      <c r="R52" s="174"/>
      <c r="S52" s="298"/>
      <c r="U52" s="289"/>
    </row>
    <row r="53" spans="1:21" x14ac:dyDescent="0.3">
      <c r="B53" s="143"/>
      <c r="C53" s="105" t="s">
        <v>47</v>
      </c>
      <c r="D53" s="285"/>
      <c r="E53" s="183"/>
      <c r="F53" s="153"/>
      <c r="G53" s="153"/>
      <c r="H53" s="153"/>
      <c r="I53" s="153"/>
      <c r="J53" s="153"/>
      <c r="K53" s="153"/>
      <c r="L53" s="153"/>
      <c r="M53" s="153"/>
      <c r="N53" s="153"/>
      <c r="O53" s="153"/>
      <c r="P53" s="153"/>
      <c r="Q53" s="153"/>
      <c r="R53" s="174"/>
      <c r="S53" s="298"/>
      <c r="U53" s="286"/>
    </row>
    <row r="54" spans="1:21" x14ac:dyDescent="0.3">
      <c r="A54" s="95" t="s">
        <v>47</v>
      </c>
      <c r="B54" s="143"/>
      <c r="C54" s="290"/>
      <c r="D54" s="183" t="s">
        <v>231</v>
      </c>
      <c r="E54" s="183"/>
      <c r="F54" s="152"/>
      <c r="G54" s="152"/>
      <c r="H54" s="152"/>
      <c r="I54" s="152"/>
      <c r="J54" s="152"/>
      <c r="K54" s="152"/>
      <c r="L54" s="152"/>
      <c r="M54" s="152"/>
      <c r="N54" s="152"/>
      <c r="O54" s="152"/>
      <c r="P54" s="152"/>
      <c r="Q54" s="152"/>
      <c r="R54" s="336"/>
      <c r="S54" s="298">
        <f t="shared" ref="S54:S62" si="15">SUM(F54:R54)</f>
        <v>0</v>
      </c>
      <c r="U54" s="286"/>
    </row>
    <row r="55" spans="1:21" x14ac:dyDescent="0.3">
      <c r="A55" s="95" t="s">
        <v>47</v>
      </c>
      <c r="B55" s="143"/>
      <c r="C55" s="290"/>
      <c r="D55" s="183" t="s">
        <v>215</v>
      </c>
      <c r="E55" s="183"/>
      <c r="F55" s="152"/>
      <c r="G55" s="152"/>
      <c r="H55" s="152"/>
      <c r="I55" s="152"/>
      <c r="J55" s="152"/>
      <c r="K55" s="152"/>
      <c r="L55" s="152"/>
      <c r="M55" s="152"/>
      <c r="N55" s="152"/>
      <c r="O55" s="152"/>
      <c r="P55" s="152"/>
      <c r="Q55" s="152"/>
      <c r="R55" s="336"/>
      <c r="S55" s="298">
        <f t="shared" si="15"/>
        <v>0</v>
      </c>
      <c r="U55" s="286"/>
    </row>
    <row r="56" spans="1:21" x14ac:dyDescent="0.3">
      <c r="A56" s="95" t="s">
        <v>51</v>
      </c>
      <c r="B56" s="143"/>
      <c r="C56" s="290"/>
      <c r="D56" s="183" t="s">
        <v>219</v>
      </c>
      <c r="E56" s="183"/>
      <c r="F56" s="152"/>
      <c r="G56" s="152"/>
      <c r="H56" s="152"/>
      <c r="I56" s="152"/>
      <c r="J56" s="152"/>
      <c r="K56" s="152"/>
      <c r="L56" s="152"/>
      <c r="M56" s="152"/>
      <c r="N56" s="152"/>
      <c r="O56" s="152"/>
      <c r="P56" s="152"/>
      <c r="Q56" s="152"/>
      <c r="R56" s="336"/>
      <c r="S56" s="298">
        <f t="shared" si="15"/>
        <v>0</v>
      </c>
      <c r="U56" s="286"/>
    </row>
    <row r="57" spans="1:21" x14ac:dyDescent="0.3">
      <c r="A57" s="95" t="s">
        <v>51</v>
      </c>
      <c r="B57" s="143"/>
      <c r="C57" s="290"/>
      <c r="D57" s="183" t="s">
        <v>214</v>
      </c>
      <c r="E57" s="183"/>
      <c r="F57" s="152"/>
      <c r="G57" s="152"/>
      <c r="H57" s="152"/>
      <c r="I57" s="152"/>
      <c r="J57" s="152"/>
      <c r="K57" s="152"/>
      <c r="L57" s="152"/>
      <c r="M57" s="152"/>
      <c r="N57" s="152"/>
      <c r="O57" s="152"/>
      <c r="P57" s="152"/>
      <c r="Q57" s="152"/>
      <c r="R57" s="336"/>
      <c r="S57" s="298">
        <f t="shared" si="15"/>
        <v>0</v>
      </c>
      <c r="U57" s="286"/>
    </row>
    <row r="58" spans="1:21" x14ac:dyDescent="0.3">
      <c r="A58" s="95" t="s">
        <v>51</v>
      </c>
      <c r="B58" s="143"/>
      <c r="C58" s="290"/>
      <c r="D58" s="183" t="s">
        <v>56</v>
      </c>
      <c r="E58" s="183"/>
      <c r="F58" s="152"/>
      <c r="G58" s="152"/>
      <c r="H58" s="152"/>
      <c r="I58" s="152"/>
      <c r="J58" s="152"/>
      <c r="K58" s="152"/>
      <c r="L58" s="152"/>
      <c r="M58" s="152"/>
      <c r="N58" s="152"/>
      <c r="O58" s="152"/>
      <c r="P58" s="152"/>
      <c r="Q58" s="152"/>
      <c r="R58" s="336"/>
      <c r="S58" s="298">
        <f t="shared" si="15"/>
        <v>0</v>
      </c>
      <c r="U58" s="286"/>
    </row>
    <row r="59" spans="1:21" x14ac:dyDescent="0.3">
      <c r="A59" s="95" t="s">
        <v>51</v>
      </c>
      <c r="B59" s="143"/>
      <c r="C59" s="290"/>
      <c r="D59" s="183" t="s">
        <v>216</v>
      </c>
      <c r="E59" s="183"/>
      <c r="F59" s="152"/>
      <c r="G59" s="152"/>
      <c r="H59" s="152"/>
      <c r="I59" s="152"/>
      <c r="J59" s="152"/>
      <c r="K59" s="152"/>
      <c r="L59" s="152"/>
      <c r="M59" s="152"/>
      <c r="N59" s="152"/>
      <c r="O59" s="152"/>
      <c r="P59" s="152"/>
      <c r="Q59" s="152"/>
      <c r="R59" s="336"/>
      <c r="S59" s="298">
        <f t="shared" si="15"/>
        <v>0</v>
      </c>
      <c r="U59" s="286"/>
    </row>
    <row r="60" spans="1:21" x14ac:dyDescent="0.3">
      <c r="A60" s="95" t="s">
        <v>51</v>
      </c>
      <c r="B60" s="143"/>
      <c r="C60" s="290"/>
      <c r="D60" s="183" t="s">
        <v>207</v>
      </c>
      <c r="E60" s="183"/>
      <c r="F60" s="152"/>
      <c r="G60" s="152"/>
      <c r="H60" s="152"/>
      <c r="I60" s="152"/>
      <c r="J60" s="152"/>
      <c r="K60" s="152"/>
      <c r="L60" s="152"/>
      <c r="M60" s="152"/>
      <c r="N60" s="152"/>
      <c r="O60" s="152"/>
      <c r="P60" s="152"/>
      <c r="Q60" s="152"/>
      <c r="R60" s="336"/>
      <c r="S60" s="298">
        <f t="shared" si="15"/>
        <v>0</v>
      </c>
      <c r="U60" s="286"/>
    </row>
    <row r="61" spans="1:21" x14ac:dyDescent="0.3">
      <c r="A61" s="95" t="s">
        <v>51</v>
      </c>
      <c r="B61" s="143"/>
      <c r="C61" s="290"/>
      <c r="D61" s="183" t="s">
        <v>207</v>
      </c>
      <c r="E61" s="183"/>
      <c r="F61" s="152"/>
      <c r="G61" s="152"/>
      <c r="H61" s="152"/>
      <c r="I61" s="152"/>
      <c r="J61" s="152"/>
      <c r="K61" s="152"/>
      <c r="L61" s="152"/>
      <c r="M61" s="152"/>
      <c r="N61" s="152"/>
      <c r="O61" s="152"/>
      <c r="P61" s="152"/>
      <c r="Q61" s="152"/>
      <c r="R61" s="336"/>
      <c r="S61" s="298">
        <f t="shared" si="15"/>
        <v>0</v>
      </c>
      <c r="U61" s="286"/>
    </row>
    <row r="62" spans="1:21" customFormat="1" x14ac:dyDescent="0.3">
      <c r="B62" s="7"/>
      <c r="C62" s="1" t="s">
        <v>220</v>
      </c>
      <c r="D62" s="297"/>
      <c r="E62" s="297"/>
      <c r="F62" s="318">
        <f>SUM(F54:F61)</f>
        <v>0</v>
      </c>
      <c r="G62" s="318">
        <f t="shared" ref="G62:Q62" si="16">SUM(G54:G61)</f>
        <v>0</v>
      </c>
      <c r="H62" s="318">
        <f t="shared" si="16"/>
        <v>0</v>
      </c>
      <c r="I62" s="318">
        <f t="shared" si="16"/>
        <v>0</v>
      </c>
      <c r="J62" s="318">
        <f t="shared" si="16"/>
        <v>0</v>
      </c>
      <c r="K62" s="318">
        <f t="shared" si="16"/>
        <v>0</v>
      </c>
      <c r="L62" s="318">
        <f t="shared" si="16"/>
        <v>0</v>
      </c>
      <c r="M62" s="318">
        <f t="shared" si="16"/>
        <v>0</v>
      </c>
      <c r="N62" s="318">
        <f t="shared" si="16"/>
        <v>0</v>
      </c>
      <c r="O62" s="318">
        <f t="shared" si="16"/>
        <v>0</v>
      </c>
      <c r="P62" s="318">
        <f t="shared" si="16"/>
        <v>0</v>
      </c>
      <c r="Q62" s="318">
        <f t="shared" si="16"/>
        <v>0</v>
      </c>
      <c r="R62" s="321"/>
      <c r="S62" s="310">
        <f t="shared" si="15"/>
        <v>0</v>
      </c>
      <c r="U62" s="323"/>
    </row>
    <row r="63" spans="1:21" x14ac:dyDescent="0.3">
      <c r="A63" s="95" t="s">
        <v>47</v>
      </c>
      <c r="B63" s="143"/>
      <c r="C63" s="290"/>
      <c r="D63" s="285"/>
      <c r="E63" s="183"/>
      <c r="F63" s="153"/>
      <c r="G63" s="153"/>
      <c r="H63" s="153"/>
      <c r="I63" s="153"/>
      <c r="J63" s="153"/>
      <c r="K63" s="153"/>
      <c r="L63" s="153"/>
      <c r="M63" s="153"/>
      <c r="N63" s="153"/>
      <c r="O63" s="153"/>
      <c r="P63" s="153"/>
      <c r="Q63" s="153"/>
      <c r="R63" s="174"/>
      <c r="S63" s="298"/>
      <c r="U63" s="289"/>
    </row>
    <row r="64" spans="1:21" x14ac:dyDescent="0.3">
      <c r="B64" s="143"/>
      <c r="C64" s="105" t="s">
        <v>107</v>
      </c>
      <c r="D64" s="285"/>
      <c r="E64" s="183"/>
      <c r="F64" s="153"/>
      <c r="G64" s="153"/>
      <c r="H64" s="153"/>
      <c r="I64" s="153"/>
      <c r="J64" s="153"/>
      <c r="K64" s="153"/>
      <c r="L64" s="153"/>
      <c r="M64" s="153"/>
      <c r="N64" s="153"/>
      <c r="O64" s="153"/>
      <c r="P64" s="153"/>
      <c r="Q64" s="153"/>
      <c r="R64" s="174"/>
      <c r="S64" s="298"/>
      <c r="U64" s="286"/>
    </row>
    <row r="65" spans="1:21" x14ac:dyDescent="0.3">
      <c r="A65" s="95" t="s">
        <v>45</v>
      </c>
      <c r="B65" s="143"/>
      <c r="C65" s="290"/>
      <c r="D65" s="285" t="s">
        <v>16</v>
      </c>
      <c r="E65" s="183"/>
      <c r="F65" s="152"/>
      <c r="G65" s="152"/>
      <c r="H65" s="152"/>
      <c r="I65" s="152"/>
      <c r="J65" s="152"/>
      <c r="K65" s="152"/>
      <c r="L65" s="152"/>
      <c r="M65" s="152"/>
      <c r="N65" s="152"/>
      <c r="O65" s="152"/>
      <c r="P65" s="152"/>
      <c r="Q65" s="152"/>
      <c r="R65" s="336"/>
      <c r="S65" s="298">
        <f t="shared" ref="S65:S74" si="17">SUM(F65:R65)</f>
        <v>0</v>
      </c>
      <c r="U65" s="286"/>
    </row>
    <row r="66" spans="1:21" x14ac:dyDescent="0.3">
      <c r="A66" s="95" t="s">
        <v>45</v>
      </c>
      <c r="B66" s="143"/>
      <c r="C66" s="290"/>
      <c r="D66" s="285" t="s">
        <v>94</v>
      </c>
      <c r="E66" s="183"/>
      <c r="F66" s="152"/>
      <c r="G66" s="152"/>
      <c r="H66" s="152"/>
      <c r="I66" s="152"/>
      <c r="J66" s="152"/>
      <c r="K66" s="152"/>
      <c r="L66" s="152"/>
      <c r="M66" s="152"/>
      <c r="N66" s="152"/>
      <c r="O66" s="152"/>
      <c r="P66" s="152"/>
      <c r="Q66" s="152"/>
      <c r="R66" s="336"/>
      <c r="S66" s="298">
        <f t="shared" si="17"/>
        <v>0</v>
      </c>
      <c r="U66" s="286"/>
    </row>
    <row r="67" spans="1:21" x14ac:dyDescent="0.3">
      <c r="A67" s="95" t="s">
        <v>45</v>
      </c>
      <c r="B67" s="143"/>
      <c r="C67" s="290"/>
      <c r="D67" s="285" t="s">
        <v>221</v>
      </c>
      <c r="E67" s="183"/>
      <c r="F67" s="152"/>
      <c r="G67" s="152"/>
      <c r="H67" s="152"/>
      <c r="I67" s="152"/>
      <c r="J67" s="152"/>
      <c r="K67" s="152"/>
      <c r="L67" s="152"/>
      <c r="M67" s="152"/>
      <c r="N67" s="152"/>
      <c r="O67" s="152"/>
      <c r="P67" s="152"/>
      <c r="Q67" s="152"/>
      <c r="R67" s="336"/>
      <c r="S67" s="298">
        <f t="shared" si="17"/>
        <v>0</v>
      </c>
      <c r="U67" s="286"/>
    </row>
    <row r="68" spans="1:21" x14ac:dyDescent="0.3">
      <c r="A68" s="95" t="s">
        <v>45</v>
      </c>
      <c r="B68" s="143"/>
      <c r="C68" s="290"/>
      <c r="D68" s="285" t="s">
        <v>95</v>
      </c>
      <c r="E68" s="183"/>
      <c r="F68" s="152"/>
      <c r="G68" s="152"/>
      <c r="H68" s="152"/>
      <c r="I68" s="152"/>
      <c r="J68" s="152"/>
      <c r="K68" s="152"/>
      <c r="L68" s="152"/>
      <c r="M68" s="152"/>
      <c r="N68" s="152"/>
      <c r="O68" s="152"/>
      <c r="P68" s="152"/>
      <c r="Q68" s="152"/>
      <c r="R68" s="336"/>
      <c r="S68" s="298">
        <f t="shared" si="17"/>
        <v>0</v>
      </c>
      <c r="U68" s="286"/>
    </row>
    <row r="69" spans="1:21" x14ac:dyDescent="0.3">
      <c r="A69" s="95" t="s">
        <v>45</v>
      </c>
      <c r="B69" s="143"/>
      <c r="C69" s="290"/>
      <c r="D69" s="285" t="s">
        <v>8</v>
      </c>
      <c r="E69" s="183"/>
      <c r="F69" s="152"/>
      <c r="G69" s="152"/>
      <c r="H69" s="152"/>
      <c r="I69" s="152"/>
      <c r="J69" s="152"/>
      <c r="K69" s="152"/>
      <c r="L69" s="152"/>
      <c r="M69" s="152"/>
      <c r="N69" s="152"/>
      <c r="O69" s="152"/>
      <c r="P69" s="152"/>
      <c r="Q69" s="152"/>
      <c r="R69" s="336"/>
      <c r="S69" s="298">
        <f t="shared" si="17"/>
        <v>0</v>
      </c>
      <c r="U69" s="286"/>
    </row>
    <row r="70" spans="1:21" x14ac:dyDescent="0.3">
      <c r="B70" s="143"/>
      <c r="C70" s="290"/>
      <c r="D70" s="285" t="s">
        <v>222</v>
      </c>
      <c r="E70" s="183"/>
      <c r="F70" s="152"/>
      <c r="G70" s="152"/>
      <c r="H70" s="152"/>
      <c r="I70" s="152"/>
      <c r="J70" s="152"/>
      <c r="K70" s="152"/>
      <c r="L70" s="152"/>
      <c r="M70" s="152"/>
      <c r="N70" s="152"/>
      <c r="O70" s="152"/>
      <c r="P70" s="152"/>
      <c r="Q70" s="152"/>
      <c r="R70" s="336"/>
      <c r="S70" s="298">
        <f t="shared" si="17"/>
        <v>0</v>
      </c>
      <c r="U70" s="286"/>
    </row>
    <row r="71" spans="1:21" ht="15.75" customHeight="1" x14ac:dyDescent="0.3">
      <c r="A71" s="95" t="s">
        <v>45</v>
      </c>
      <c r="B71" s="143"/>
      <c r="C71" s="290"/>
      <c r="D71" s="285" t="s">
        <v>57</v>
      </c>
      <c r="E71" s="183"/>
      <c r="F71" s="152"/>
      <c r="G71" s="152"/>
      <c r="H71" s="152"/>
      <c r="I71" s="152"/>
      <c r="J71" s="152"/>
      <c r="K71" s="152"/>
      <c r="L71" s="152"/>
      <c r="M71" s="152"/>
      <c r="N71" s="152"/>
      <c r="O71" s="152"/>
      <c r="P71" s="152"/>
      <c r="Q71" s="152"/>
      <c r="R71" s="336"/>
      <c r="S71" s="298">
        <f t="shared" si="17"/>
        <v>0</v>
      </c>
      <c r="U71" s="286"/>
    </row>
    <row r="72" spans="1:21" x14ac:dyDescent="0.3">
      <c r="A72" s="95" t="s">
        <v>51</v>
      </c>
      <c r="B72" s="143"/>
      <c r="C72" s="290"/>
      <c r="D72" s="183" t="s">
        <v>207</v>
      </c>
      <c r="E72" s="183"/>
      <c r="F72" s="152"/>
      <c r="G72" s="152"/>
      <c r="H72" s="152"/>
      <c r="I72" s="152"/>
      <c r="J72" s="152"/>
      <c r="K72" s="152"/>
      <c r="L72" s="152"/>
      <c r="M72" s="152"/>
      <c r="N72" s="152"/>
      <c r="O72" s="152"/>
      <c r="P72" s="152"/>
      <c r="Q72" s="152"/>
      <c r="R72" s="336"/>
      <c r="S72" s="298">
        <f t="shared" si="17"/>
        <v>0</v>
      </c>
      <c r="U72" s="286"/>
    </row>
    <row r="73" spans="1:21" x14ac:dyDescent="0.3">
      <c r="A73" s="95" t="s">
        <v>51</v>
      </c>
      <c r="B73" s="143"/>
      <c r="C73" s="290"/>
      <c r="D73" s="183" t="s">
        <v>207</v>
      </c>
      <c r="E73" s="183"/>
      <c r="F73" s="152"/>
      <c r="G73" s="152"/>
      <c r="H73" s="152"/>
      <c r="I73" s="152"/>
      <c r="J73" s="152"/>
      <c r="K73" s="152"/>
      <c r="L73" s="152"/>
      <c r="M73" s="152"/>
      <c r="N73" s="152"/>
      <c r="O73" s="152"/>
      <c r="P73" s="152"/>
      <c r="Q73" s="152"/>
      <c r="R73" s="336"/>
      <c r="S73" s="298">
        <f t="shared" si="17"/>
        <v>0</v>
      </c>
      <c r="U73" s="286"/>
    </row>
    <row r="74" spans="1:21" customFormat="1" x14ac:dyDescent="0.3">
      <c r="B74" s="7"/>
      <c r="C74" s="1" t="s">
        <v>223</v>
      </c>
      <c r="D74" s="297"/>
      <c r="E74" s="297"/>
      <c r="F74" s="318">
        <f>SUM(F65:F73)</f>
        <v>0</v>
      </c>
      <c r="G74" s="318">
        <f t="shared" ref="G74:Q74" si="18">SUM(G65:G73)</f>
        <v>0</v>
      </c>
      <c r="H74" s="318">
        <f t="shared" si="18"/>
        <v>0</v>
      </c>
      <c r="I74" s="318">
        <f t="shared" si="18"/>
        <v>0</v>
      </c>
      <c r="J74" s="318">
        <f t="shared" si="18"/>
        <v>0</v>
      </c>
      <c r="K74" s="318">
        <f t="shared" si="18"/>
        <v>0</v>
      </c>
      <c r="L74" s="318">
        <f t="shared" si="18"/>
        <v>0</v>
      </c>
      <c r="M74" s="318">
        <f t="shared" si="18"/>
        <v>0</v>
      </c>
      <c r="N74" s="318">
        <f t="shared" si="18"/>
        <v>0</v>
      </c>
      <c r="O74" s="318">
        <f t="shared" si="18"/>
        <v>0</v>
      </c>
      <c r="P74" s="318">
        <f t="shared" si="18"/>
        <v>0</v>
      </c>
      <c r="Q74" s="318">
        <f t="shared" si="18"/>
        <v>0</v>
      </c>
      <c r="R74" s="321"/>
      <c r="S74" s="310">
        <f t="shared" si="17"/>
        <v>0</v>
      </c>
      <c r="U74" s="322"/>
    </row>
    <row r="75" spans="1:21" ht="15.75" customHeight="1" x14ac:dyDescent="0.3">
      <c r="A75" s="95" t="s">
        <v>45</v>
      </c>
      <c r="B75" s="143"/>
      <c r="C75" s="290"/>
      <c r="D75" s="285"/>
      <c r="E75" s="183"/>
      <c r="F75" s="153"/>
      <c r="G75" s="153"/>
      <c r="H75" s="153"/>
      <c r="I75" s="153"/>
      <c r="J75" s="153"/>
      <c r="K75" s="153"/>
      <c r="L75" s="153"/>
      <c r="M75" s="153"/>
      <c r="N75" s="153"/>
      <c r="O75" s="153"/>
      <c r="P75" s="153"/>
      <c r="Q75" s="153"/>
      <c r="R75" s="174"/>
      <c r="S75" s="298"/>
      <c r="U75" s="289"/>
    </row>
    <row r="76" spans="1:21" x14ac:dyDescent="0.3">
      <c r="B76" s="143"/>
      <c r="C76" s="105" t="s">
        <v>243</v>
      </c>
      <c r="D76" s="285"/>
      <c r="E76" s="183"/>
      <c r="F76" s="153"/>
      <c r="G76" s="153"/>
      <c r="H76" s="153"/>
      <c r="I76" s="153"/>
      <c r="J76" s="153"/>
      <c r="K76" s="153"/>
      <c r="L76" s="153"/>
      <c r="M76" s="153"/>
      <c r="N76" s="153"/>
      <c r="O76" s="153"/>
      <c r="P76" s="153"/>
      <c r="Q76" s="153"/>
      <c r="R76" s="174"/>
      <c r="S76" s="298"/>
      <c r="U76" s="286"/>
    </row>
    <row r="77" spans="1:21" x14ac:dyDescent="0.3">
      <c r="A77" s="95" t="s">
        <v>52</v>
      </c>
      <c r="B77" s="143"/>
      <c r="C77" s="290"/>
      <c r="D77" s="285" t="s">
        <v>229</v>
      </c>
      <c r="E77" s="183"/>
      <c r="F77" s="152"/>
      <c r="G77" s="152"/>
      <c r="H77" s="152"/>
      <c r="I77" s="152"/>
      <c r="J77" s="152"/>
      <c r="K77" s="152"/>
      <c r="L77" s="152"/>
      <c r="M77" s="152"/>
      <c r="N77" s="152"/>
      <c r="O77" s="152"/>
      <c r="P77" s="152"/>
      <c r="Q77" s="152"/>
      <c r="R77" s="336"/>
      <c r="S77" s="298">
        <f t="shared" ref="S77:S85" si="19">SUM(F77:R77)</f>
        <v>0</v>
      </c>
      <c r="U77" s="286"/>
    </row>
    <row r="78" spans="1:21" x14ac:dyDescent="0.3">
      <c r="A78" s="95" t="s">
        <v>52</v>
      </c>
      <c r="B78" s="143"/>
      <c r="C78" s="290"/>
      <c r="D78" s="285" t="s">
        <v>228</v>
      </c>
      <c r="E78" s="183"/>
      <c r="F78" s="152"/>
      <c r="G78" s="152"/>
      <c r="H78" s="152"/>
      <c r="I78" s="152"/>
      <c r="J78" s="152"/>
      <c r="K78" s="152"/>
      <c r="L78" s="152"/>
      <c r="M78" s="152"/>
      <c r="N78" s="152"/>
      <c r="O78" s="152"/>
      <c r="P78" s="152"/>
      <c r="Q78" s="152"/>
      <c r="R78" s="336"/>
      <c r="S78" s="298">
        <f t="shared" si="19"/>
        <v>0</v>
      </c>
      <c r="U78" s="286"/>
    </row>
    <row r="79" spans="1:21" x14ac:dyDescent="0.3">
      <c r="B79" s="143"/>
      <c r="C79" s="290"/>
      <c r="D79" s="285" t="s">
        <v>227</v>
      </c>
      <c r="E79" s="183"/>
      <c r="F79" s="152"/>
      <c r="G79" s="152"/>
      <c r="H79" s="152"/>
      <c r="I79" s="152"/>
      <c r="J79" s="152"/>
      <c r="K79" s="152"/>
      <c r="L79" s="152"/>
      <c r="M79" s="152"/>
      <c r="N79" s="152"/>
      <c r="O79" s="152"/>
      <c r="P79" s="152"/>
      <c r="Q79" s="152"/>
      <c r="R79" s="336"/>
      <c r="S79" s="298">
        <f t="shared" si="19"/>
        <v>0</v>
      </c>
      <c r="U79" s="286"/>
    </row>
    <row r="80" spans="1:21" x14ac:dyDescent="0.3">
      <c r="A80" s="95" t="s">
        <v>52</v>
      </c>
      <c r="B80" s="143"/>
      <c r="C80" s="290"/>
      <c r="D80" s="285" t="s">
        <v>3</v>
      </c>
      <c r="E80" s="183"/>
      <c r="F80" s="152"/>
      <c r="G80" s="152"/>
      <c r="H80" s="152"/>
      <c r="I80" s="152"/>
      <c r="J80" s="152"/>
      <c r="K80" s="152"/>
      <c r="L80" s="152"/>
      <c r="M80" s="152"/>
      <c r="N80" s="152"/>
      <c r="O80" s="152"/>
      <c r="P80" s="152"/>
      <c r="Q80" s="152"/>
      <c r="R80" s="336"/>
      <c r="S80" s="298">
        <f t="shared" si="19"/>
        <v>0</v>
      </c>
      <c r="U80" s="286"/>
    </row>
    <row r="81" spans="1:21" x14ac:dyDescent="0.3">
      <c r="A81" s="95" t="s">
        <v>52</v>
      </c>
      <c r="B81" s="143"/>
      <c r="C81" s="290"/>
      <c r="D81" s="285" t="s">
        <v>12</v>
      </c>
      <c r="E81" s="183"/>
      <c r="F81" s="152"/>
      <c r="G81" s="152"/>
      <c r="H81" s="152"/>
      <c r="I81" s="152"/>
      <c r="J81" s="152"/>
      <c r="K81" s="152"/>
      <c r="L81" s="152"/>
      <c r="M81" s="152"/>
      <c r="N81" s="152"/>
      <c r="O81" s="152"/>
      <c r="P81" s="152"/>
      <c r="Q81" s="152"/>
      <c r="R81" s="336"/>
      <c r="S81" s="298">
        <f t="shared" si="19"/>
        <v>0</v>
      </c>
      <c r="U81" s="286"/>
    </row>
    <row r="82" spans="1:21" x14ac:dyDescent="0.3">
      <c r="B82" s="143"/>
      <c r="C82" s="290"/>
      <c r="D82" s="285" t="s">
        <v>230</v>
      </c>
      <c r="E82" s="183"/>
      <c r="F82" s="152"/>
      <c r="G82" s="152"/>
      <c r="H82" s="152"/>
      <c r="I82" s="152"/>
      <c r="J82" s="152"/>
      <c r="K82" s="152"/>
      <c r="L82" s="152"/>
      <c r="M82" s="152"/>
      <c r="N82" s="152"/>
      <c r="O82" s="152"/>
      <c r="P82" s="152"/>
      <c r="Q82" s="152"/>
      <c r="R82" s="336"/>
      <c r="S82" s="298">
        <f t="shared" si="19"/>
        <v>0</v>
      </c>
      <c r="U82" s="286"/>
    </row>
    <row r="83" spans="1:21" x14ac:dyDescent="0.3">
      <c r="B83" s="143"/>
      <c r="C83" s="290"/>
      <c r="D83" s="183" t="s">
        <v>207</v>
      </c>
      <c r="E83" s="183"/>
      <c r="F83" s="152"/>
      <c r="G83" s="152"/>
      <c r="H83" s="152"/>
      <c r="I83" s="152"/>
      <c r="J83" s="152"/>
      <c r="K83" s="152"/>
      <c r="L83" s="152"/>
      <c r="M83" s="152"/>
      <c r="N83" s="152"/>
      <c r="O83" s="152"/>
      <c r="P83" s="152"/>
      <c r="Q83" s="152"/>
      <c r="R83" s="336"/>
      <c r="S83" s="298">
        <f t="shared" si="19"/>
        <v>0</v>
      </c>
      <c r="U83" s="286"/>
    </row>
    <row r="84" spans="1:21" x14ac:dyDescent="0.3">
      <c r="B84" s="143"/>
      <c r="C84" s="290"/>
      <c r="D84" s="183" t="s">
        <v>207</v>
      </c>
      <c r="E84" s="183"/>
      <c r="F84" s="152"/>
      <c r="G84" s="152"/>
      <c r="H84" s="152"/>
      <c r="I84" s="152"/>
      <c r="J84" s="152"/>
      <c r="K84" s="152"/>
      <c r="L84" s="152"/>
      <c r="M84" s="152"/>
      <c r="N84" s="152"/>
      <c r="O84" s="152"/>
      <c r="P84" s="152"/>
      <c r="Q84" s="152"/>
      <c r="R84" s="336"/>
      <c r="S84" s="298">
        <f t="shared" si="19"/>
        <v>0</v>
      </c>
      <c r="U84" s="286"/>
    </row>
    <row r="85" spans="1:21" customFormat="1" x14ac:dyDescent="0.3">
      <c r="B85" s="7"/>
      <c r="C85" s="1" t="s">
        <v>244</v>
      </c>
      <c r="D85" s="324"/>
      <c r="E85" s="297"/>
      <c r="F85" s="318">
        <f>SUM(F77:F84)</f>
        <v>0</v>
      </c>
      <c r="G85" s="318">
        <f t="shared" ref="G85:R85" si="20">SUM(G77:G84)</f>
        <v>0</v>
      </c>
      <c r="H85" s="318">
        <f t="shared" si="20"/>
        <v>0</v>
      </c>
      <c r="I85" s="318">
        <f t="shared" si="20"/>
        <v>0</v>
      </c>
      <c r="J85" s="318">
        <f t="shared" si="20"/>
        <v>0</v>
      </c>
      <c r="K85" s="318">
        <f t="shared" si="20"/>
        <v>0</v>
      </c>
      <c r="L85" s="318">
        <f t="shared" si="20"/>
        <v>0</v>
      </c>
      <c r="M85" s="318">
        <f t="shared" si="20"/>
        <v>0</v>
      </c>
      <c r="N85" s="318">
        <f t="shared" si="20"/>
        <v>0</v>
      </c>
      <c r="O85" s="318">
        <f t="shared" si="20"/>
        <v>0</v>
      </c>
      <c r="P85" s="318">
        <f t="shared" si="20"/>
        <v>0</v>
      </c>
      <c r="Q85" s="318">
        <f t="shared" si="20"/>
        <v>0</v>
      </c>
      <c r="R85" s="318">
        <f t="shared" si="20"/>
        <v>0</v>
      </c>
      <c r="S85" s="310">
        <f t="shared" si="19"/>
        <v>0</v>
      </c>
      <c r="U85" s="322"/>
    </row>
    <row r="86" spans="1:21" x14ac:dyDescent="0.3">
      <c r="A86" s="95" t="s">
        <v>52</v>
      </c>
      <c r="B86" s="143"/>
      <c r="C86" s="290"/>
      <c r="D86" s="291"/>
      <c r="E86" s="292"/>
      <c r="F86" s="148"/>
      <c r="G86" s="148"/>
      <c r="H86" s="148"/>
      <c r="I86" s="148"/>
      <c r="J86" s="148"/>
      <c r="K86" s="148"/>
      <c r="L86" s="148"/>
      <c r="M86" s="148"/>
      <c r="N86" s="148"/>
      <c r="O86" s="148"/>
      <c r="P86" s="148"/>
      <c r="Q86" s="148"/>
      <c r="R86" s="166"/>
      <c r="S86" s="311"/>
    </row>
    <row r="87" spans="1:21" x14ac:dyDescent="0.3">
      <c r="B87" s="143"/>
      <c r="C87" s="105" t="s">
        <v>43</v>
      </c>
      <c r="D87" s="285"/>
      <c r="E87" s="183"/>
      <c r="F87" s="148"/>
      <c r="G87" s="148"/>
      <c r="H87" s="148"/>
      <c r="I87" s="148"/>
      <c r="J87" s="148"/>
      <c r="K87" s="148"/>
      <c r="L87" s="148"/>
      <c r="M87" s="148"/>
      <c r="N87" s="148"/>
      <c r="O87" s="148"/>
      <c r="P87" s="148"/>
      <c r="Q87" s="148"/>
      <c r="R87" s="166"/>
      <c r="S87" s="298"/>
      <c r="U87" s="286"/>
    </row>
    <row r="88" spans="1:21" x14ac:dyDescent="0.3">
      <c r="A88" s="95" t="s">
        <v>43</v>
      </c>
      <c r="B88" s="143"/>
      <c r="C88" s="290"/>
      <c r="D88" s="285" t="s">
        <v>234</v>
      </c>
      <c r="E88" s="183"/>
      <c r="F88" s="152"/>
      <c r="G88" s="152"/>
      <c r="H88" s="152"/>
      <c r="I88" s="152"/>
      <c r="J88" s="152"/>
      <c r="K88" s="152"/>
      <c r="L88" s="152"/>
      <c r="M88" s="152"/>
      <c r="N88" s="152"/>
      <c r="O88" s="152"/>
      <c r="P88" s="152"/>
      <c r="Q88" s="152"/>
      <c r="R88" s="336"/>
      <c r="S88" s="298">
        <f t="shared" ref="S88:S95" si="21">SUM(F88:R88)</f>
        <v>0</v>
      </c>
      <c r="U88" s="286"/>
    </row>
    <row r="89" spans="1:21" x14ac:dyDescent="0.3">
      <c r="A89" s="95" t="s">
        <v>43</v>
      </c>
      <c r="B89" s="143"/>
      <c r="C89" s="290"/>
      <c r="D89" s="285" t="s">
        <v>9</v>
      </c>
      <c r="E89" s="183"/>
      <c r="F89" s="152"/>
      <c r="G89" s="152"/>
      <c r="H89" s="152"/>
      <c r="I89" s="152"/>
      <c r="J89" s="152"/>
      <c r="K89" s="152"/>
      <c r="L89" s="152"/>
      <c r="M89" s="152"/>
      <c r="N89" s="152"/>
      <c r="O89" s="152"/>
      <c r="P89" s="152"/>
      <c r="Q89" s="152"/>
      <c r="R89" s="336"/>
      <c r="S89" s="298">
        <f t="shared" si="21"/>
        <v>0</v>
      </c>
      <c r="U89" s="286"/>
    </row>
    <row r="90" spans="1:21" x14ac:dyDescent="0.3">
      <c r="B90" s="143"/>
      <c r="C90" s="290"/>
      <c r="D90" s="285" t="s">
        <v>233</v>
      </c>
      <c r="E90" s="183"/>
      <c r="F90" s="152"/>
      <c r="G90" s="152"/>
      <c r="H90" s="152"/>
      <c r="I90" s="152"/>
      <c r="J90" s="152"/>
      <c r="K90" s="152"/>
      <c r="L90" s="152"/>
      <c r="M90" s="152"/>
      <c r="N90" s="152"/>
      <c r="O90" s="152"/>
      <c r="P90" s="152"/>
      <c r="Q90" s="152"/>
      <c r="R90" s="336"/>
      <c r="S90" s="298">
        <f t="shared" si="21"/>
        <v>0</v>
      </c>
      <c r="U90" s="286"/>
    </row>
    <row r="91" spans="1:21" x14ac:dyDescent="0.3">
      <c r="B91" s="143"/>
      <c r="C91" s="290"/>
      <c r="D91" s="285" t="s">
        <v>235</v>
      </c>
      <c r="E91" s="183"/>
      <c r="F91" s="152"/>
      <c r="G91" s="152"/>
      <c r="H91" s="152"/>
      <c r="I91" s="152"/>
      <c r="J91" s="152"/>
      <c r="K91" s="152"/>
      <c r="L91" s="152"/>
      <c r="M91" s="152"/>
      <c r="N91" s="152"/>
      <c r="O91" s="152"/>
      <c r="P91" s="152"/>
      <c r="Q91" s="152"/>
      <c r="R91" s="336"/>
      <c r="S91" s="298">
        <f t="shared" si="21"/>
        <v>0</v>
      </c>
      <c r="U91" s="286"/>
    </row>
    <row r="92" spans="1:21" x14ac:dyDescent="0.3">
      <c r="B92" s="143"/>
      <c r="C92" s="290"/>
      <c r="D92" s="285" t="s">
        <v>236</v>
      </c>
      <c r="E92" s="183"/>
      <c r="F92" s="152"/>
      <c r="G92" s="152"/>
      <c r="H92" s="152"/>
      <c r="I92" s="152"/>
      <c r="J92" s="152"/>
      <c r="K92" s="152"/>
      <c r="L92" s="152"/>
      <c r="M92" s="152"/>
      <c r="N92" s="152"/>
      <c r="O92" s="152"/>
      <c r="P92" s="152"/>
      <c r="Q92" s="152"/>
      <c r="R92" s="336"/>
      <c r="S92" s="298">
        <f t="shared" si="21"/>
        <v>0</v>
      </c>
      <c r="U92" s="286"/>
    </row>
    <row r="93" spans="1:21" x14ac:dyDescent="0.3">
      <c r="B93" s="143"/>
      <c r="C93" s="290"/>
      <c r="D93" s="183" t="s">
        <v>207</v>
      </c>
      <c r="E93" s="183"/>
      <c r="F93" s="152"/>
      <c r="G93" s="152"/>
      <c r="H93" s="152"/>
      <c r="I93" s="152"/>
      <c r="J93" s="152"/>
      <c r="K93" s="152"/>
      <c r="L93" s="152"/>
      <c r="M93" s="152"/>
      <c r="N93" s="152"/>
      <c r="O93" s="152"/>
      <c r="P93" s="152"/>
      <c r="Q93" s="152"/>
      <c r="R93" s="336"/>
      <c r="S93" s="298">
        <f t="shared" si="21"/>
        <v>0</v>
      </c>
      <c r="U93" s="286"/>
    </row>
    <row r="94" spans="1:21" x14ac:dyDescent="0.3">
      <c r="B94" s="143"/>
      <c r="C94" s="290"/>
      <c r="D94" s="183" t="s">
        <v>207</v>
      </c>
      <c r="E94" s="183"/>
      <c r="F94" s="152"/>
      <c r="G94" s="152"/>
      <c r="H94" s="152"/>
      <c r="I94" s="152"/>
      <c r="J94" s="152"/>
      <c r="K94" s="152"/>
      <c r="L94" s="152"/>
      <c r="M94" s="152"/>
      <c r="N94" s="152"/>
      <c r="O94" s="152"/>
      <c r="P94" s="152"/>
      <c r="Q94" s="152"/>
      <c r="R94" s="336"/>
      <c r="S94" s="298">
        <f t="shared" si="21"/>
        <v>0</v>
      </c>
      <c r="U94" s="286"/>
    </row>
    <row r="95" spans="1:21" s="1" customFormat="1" x14ac:dyDescent="0.3">
      <c r="A95" s="1" t="s">
        <v>43</v>
      </c>
      <c r="B95" s="17"/>
      <c r="C95" s="1" t="s">
        <v>237</v>
      </c>
      <c r="D95" s="325"/>
      <c r="E95" s="317"/>
      <c r="F95" s="318">
        <f>SUM(F88:F94)</f>
        <v>0</v>
      </c>
      <c r="G95" s="318">
        <f t="shared" ref="G95:Q95" si="22">SUM(G88:G94)</f>
        <v>0</v>
      </c>
      <c r="H95" s="318">
        <f t="shared" si="22"/>
        <v>0</v>
      </c>
      <c r="I95" s="318">
        <f t="shared" si="22"/>
        <v>0</v>
      </c>
      <c r="J95" s="318">
        <f t="shared" si="22"/>
        <v>0</v>
      </c>
      <c r="K95" s="318">
        <f t="shared" si="22"/>
        <v>0</v>
      </c>
      <c r="L95" s="318">
        <f t="shared" si="22"/>
        <v>0</v>
      </c>
      <c r="M95" s="318">
        <f t="shared" si="22"/>
        <v>0</v>
      </c>
      <c r="N95" s="318">
        <f t="shared" si="22"/>
        <v>0</v>
      </c>
      <c r="O95" s="318">
        <f t="shared" si="22"/>
        <v>0</v>
      </c>
      <c r="P95" s="318">
        <f t="shared" si="22"/>
        <v>0</v>
      </c>
      <c r="Q95" s="318">
        <f t="shared" si="22"/>
        <v>0</v>
      </c>
      <c r="R95" s="318"/>
      <c r="S95" s="310">
        <f t="shared" si="21"/>
        <v>0</v>
      </c>
      <c r="U95" s="326"/>
    </row>
    <row r="96" spans="1:21" x14ac:dyDescent="0.3">
      <c r="A96" s="95" t="s">
        <v>43</v>
      </c>
      <c r="B96" s="143"/>
      <c r="C96" s="290"/>
      <c r="D96" s="285"/>
      <c r="E96" s="183"/>
      <c r="F96" s="153"/>
      <c r="G96" s="153"/>
      <c r="H96" s="153"/>
      <c r="I96" s="153"/>
      <c r="J96" s="153"/>
      <c r="K96" s="153"/>
      <c r="L96" s="153"/>
      <c r="M96" s="153"/>
      <c r="N96" s="153"/>
      <c r="O96" s="153"/>
      <c r="P96" s="153"/>
      <c r="Q96" s="153"/>
      <c r="R96" s="174"/>
      <c r="S96" s="298"/>
      <c r="U96" s="286"/>
    </row>
    <row r="97" spans="1:21" x14ac:dyDescent="0.3">
      <c r="B97" s="143"/>
      <c r="C97" s="105" t="s">
        <v>218</v>
      </c>
      <c r="D97" s="285"/>
      <c r="E97" s="183"/>
      <c r="F97" s="153"/>
      <c r="G97" s="153"/>
      <c r="H97" s="153"/>
      <c r="I97" s="153"/>
      <c r="J97" s="153"/>
      <c r="K97" s="153"/>
      <c r="L97" s="153"/>
      <c r="M97" s="153"/>
      <c r="N97" s="153"/>
      <c r="O97" s="153"/>
      <c r="P97" s="153"/>
      <c r="Q97" s="153"/>
      <c r="R97" s="174"/>
      <c r="S97" s="298"/>
      <c r="U97" s="286"/>
    </row>
    <row r="98" spans="1:21" x14ac:dyDescent="0.3">
      <c r="A98" s="95" t="s">
        <v>46</v>
      </c>
      <c r="B98" s="143"/>
      <c r="C98" s="290"/>
      <c r="D98" s="285" t="s">
        <v>232</v>
      </c>
      <c r="E98" s="183"/>
      <c r="F98" s="152"/>
      <c r="G98" s="152"/>
      <c r="H98" s="152"/>
      <c r="I98" s="152"/>
      <c r="J98" s="152"/>
      <c r="K98" s="152"/>
      <c r="L98" s="152"/>
      <c r="M98" s="152"/>
      <c r="N98" s="152"/>
      <c r="O98" s="152"/>
      <c r="P98" s="152"/>
      <c r="Q98" s="152"/>
      <c r="R98" s="336"/>
      <c r="S98" s="298">
        <f t="shared" ref="S98:S108" si="23">SUM(F98:R98)</f>
        <v>0</v>
      </c>
      <c r="U98" s="286"/>
    </row>
    <row r="99" spans="1:21" x14ac:dyDescent="0.3">
      <c r="A99" s="95" t="s">
        <v>46</v>
      </c>
      <c r="B99" s="143"/>
      <c r="C99" s="290"/>
      <c r="D99" s="285" t="s">
        <v>96</v>
      </c>
      <c r="E99" s="183"/>
      <c r="F99" s="152"/>
      <c r="G99" s="152"/>
      <c r="H99" s="152"/>
      <c r="I99" s="152"/>
      <c r="J99" s="152"/>
      <c r="K99" s="152"/>
      <c r="L99" s="152"/>
      <c r="M99" s="152"/>
      <c r="N99" s="152"/>
      <c r="O99" s="152"/>
      <c r="P99" s="152"/>
      <c r="Q99" s="152"/>
      <c r="R99" s="336"/>
      <c r="S99" s="298">
        <f t="shared" si="23"/>
        <v>0</v>
      </c>
      <c r="U99" s="286"/>
    </row>
    <row r="100" spans="1:21" x14ac:dyDescent="0.3">
      <c r="A100" s="95" t="s">
        <v>44</v>
      </c>
      <c r="B100" s="143"/>
      <c r="C100" s="290"/>
      <c r="D100" s="285" t="s">
        <v>4</v>
      </c>
      <c r="E100" s="183"/>
      <c r="F100" s="152"/>
      <c r="G100" s="152"/>
      <c r="H100" s="152"/>
      <c r="I100" s="152"/>
      <c r="J100" s="152"/>
      <c r="K100" s="152"/>
      <c r="L100" s="152"/>
      <c r="M100" s="152"/>
      <c r="N100" s="152"/>
      <c r="O100" s="152"/>
      <c r="P100" s="152"/>
      <c r="Q100" s="152"/>
      <c r="R100" s="336"/>
      <c r="S100" s="298">
        <f t="shared" si="23"/>
        <v>0</v>
      </c>
      <c r="U100" s="286"/>
    </row>
    <row r="101" spans="1:21" x14ac:dyDescent="0.3">
      <c r="A101" s="95" t="s">
        <v>44</v>
      </c>
      <c r="B101" s="143"/>
      <c r="C101" s="290"/>
      <c r="D101" s="285" t="s">
        <v>15</v>
      </c>
      <c r="E101" s="183"/>
      <c r="F101" s="152"/>
      <c r="G101" s="152"/>
      <c r="H101" s="152"/>
      <c r="I101" s="152"/>
      <c r="J101" s="152"/>
      <c r="K101" s="152"/>
      <c r="L101" s="152"/>
      <c r="M101" s="152"/>
      <c r="N101" s="152"/>
      <c r="O101" s="152"/>
      <c r="P101" s="152"/>
      <c r="Q101" s="152"/>
      <c r="R101" s="336"/>
      <c r="S101" s="298">
        <f t="shared" si="23"/>
        <v>0</v>
      </c>
      <c r="U101" s="286"/>
    </row>
    <row r="102" spans="1:21" x14ac:dyDescent="0.3">
      <c r="A102" s="95" t="s">
        <v>44</v>
      </c>
      <c r="B102" s="143"/>
      <c r="C102" s="293"/>
      <c r="D102" s="285" t="s">
        <v>5</v>
      </c>
      <c r="E102" s="183"/>
      <c r="F102" s="152"/>
      <c r="G102" s="152"/>
      <c r="H102" s="152"/>
      <c r="I102" s="152"/>
      <c r="J102" s="152"/>
      <c r="K102" s="152"/>
      <c r="L102" s="152"/>
      <c r="M102" s="152"/>
      <c r="N102" s="152"/>
      <c r="O102" s="152"/>
      <c r="P102" s="152"/>
      <c r="Q102" s="152"/>
      <c r="R102" s="336"/>
      <c r="S102" s="298">
        <f t="shared" si="23"/>
        <v>0</v>
      </c>
      <c r="U102" s="286"/>
    </row>
    <row r="103" spans="1:21" x14ac:dyDescent="0.3">
      <c r="A103" s="95" t="s">
        <v>44</v>
      </c>
      <c r="B103" s="143"/>
      <c r="C103" s="293"/>
      <c r="D103" s="285" t="s">
        <v>6</v>
      </c>
      <c r="E103" s="183"/>
      <c r="F103" s="152"/>
      <c r="G103" s="152"/>
      <c r="H103" s="152"/>
      <c r="I103" s="152"/>
      <c r="J103" s="152"/>
      <c r="K103" s="152"/>
      <c r="L103" s="152"/>
      <c r="M103" s="152"/>
      <c r="N103" s="152"/>
      <c r="O103" s="152"/>
      <c r="P103" s="152"/>
      <c r="Q103" s="152"/>
      <c r="R103" s="336"/>
      <c r="S103" s="298">
        <f t="shared" si="23"/>
        <v>0</v>
      </c>
      <c r="U103" s="286"/>
    </row>
    <row r="104" spans="1:21" customFormat="1" x14ac:dyDescent="0.3">
      <c r="A104" t="s">
        <v>44</v>
      </c>
      <c r="B104" s="7"/>
      <c r="C104" s="1" t="s">
        <v>238</v>
      </c>
      <c r="D104" s="324"/>
      <c r="E104" s="297"/>
      <c r="F104" s="327">
        <f>SUM(F98:F103)</f>
        <v>0</v>
      </c>
      <c r="G104" s="327">
        <f t="shared" ref="G104:Q104" si="24">SUM(G98:G103)</f>
        <v>0</v>
      </c>
      <c r="H104" s="327">
        <f t="shared" si="24"/>
        <v>0</v>
      </c>
      <c r="I104" s="327">
        <f t="shared" si="24"/>
        <v>0</v>
      </c>
      <c r="J104" s="327">
        <f t="shared" si="24"/>
        <v>0</v>
      </c>
      <c r="K104" s="327">
        <f t="shared" si="24"/>
        <v>0</v>
      </c>
      <c r="L104" s="327">
        <f t="shared" si="24"/>
        <v>0</v>
      </c>
      <c r="M104" s="327">
        <f t="shared" si="24"/>
        <v>0</v>
      </c>
      <c r="N104" s="327">
        <f t="shared" si="24"/>
        <v>0</v>
      </c>
      <c r="O104" s="327">
        <f t="shared" si="24"/>
        <v>0</v>
      </c>
      <c r="P104" s="327">
        <f t="shared" si="24"/>
        <v>0</v>
      </c>
      <c r="Q104" s="327">
        <f t="shared" si="24"/>
        <v>0</v>
      </c>
      <c r="R104" s="328"/>
      <c r="S104" s="312">
        <f t="shared" si="23"/>
        <v>0</v>
      </c>
      <c r="U104" s="322"/>
    </row>
    <row r="105" spans="1:21" customFormat="1" x14ac:dyDescent="0.3">
      <c r="B105" s="7"/>
      <c r="C105" s="1"/>
      <c r="D105" s="324"/>
      <c r="E105" s="297"/>
      <c r="F105" s="329"/>
      <c r="G105" s="329"/>
      <c r="H105" s="329"/>
      <c r="I105" s="329"/>
      <c r="J105" s="329"/>
      <c r="K105" s="329"/>
      <c r="L105" s="329"/>
      <c r="M105" s="329"/>
      <c r="N105" s="329"/>
      <c r="O105" s="329"/>
      <c r="P105" s="329"/>
      <c r="Q105" s="329"/>
      <c r="R105" s="166"/>
      <c r="S105" s="313"/>
      <c r="U105" s="322"/>
    </row>
    <row r="106" spans="1:21" customFormat="1" x14ac:dyDescent="0.3">
      <c r="B106" s="7"/>
      <c r="C106" s="1" t="s">
        <v>241</v>
      </c>
      <c r="D106" s="324"/>
      <c r="E106" s="297"/>
      <c r="F106" s="329">
        <f>+'4. Public Clinic'!C42</f>
        <v>0</v>
      </c>
      <c r="G106" s="329">
        <f>+'4. Public Clinic'!D42</f>
        <v>0</v>
      </c>
      <c r="H106" s="329">
        <f>+'4. Public Clinic'!E42</f>
        <v>0</v>
      </c>
      <c r="I106" s="329">
        <f>+'4. Public Clinic'!F42</f>
        <v>0</v>
      </c>
      <c r="J106" s="329">
        <f>+'4. Public Clinic'!G42</f>
        <v>0</v>
      </c>
      <c r="K106" s="329">
        <f>+'4. Public Clinic'!H42</f>
        <v>0</v>
      </c>
      <c r="L106" s="329">
        <f>+'4. Public Clinic'!I42</f>
        <v>0</v>
      </c>
      <c r="M106" s="329">
        <f>+'4. Public Clinic'!J42</f>
        <v>0</v>
      </c>
      <c r="N106" s="329">
        <f>+'4. Public Clinic'!K42</f>
        <v>0</v>
      </c>
      <c r="O106" s="329">
        <f>+'4. Public Clinic'!L42</f>
        <v>0</v>
      </c>
      <c r="P106" s="329">
        <f>+'4. Public Clinic'!M42</f>
        <v>0</v>
      </c>
      <c r="Q106" s="329">
        <f>+'4. Public Clinic'!N42</f>
        <v>0</v>
      </c>
      <c r="R106" s="166"/>
      <c r="S106" s="298">
        <f t="shared" si="23"/>
        <v>0</v>
      </c>
      <c r="U106" s="322"/>
    </row>
    <row r="107" spans="1:21" customFormat="1" x14ac:dyDescent="0.3">
      <c r="B107" s="7"/>
      <c r="C107" s="1"/>
      <c r="D107" s="324"/>
      <c r="E107" s="297"/>
      <c r="F107" s="329"/>
      <c r="G107" s="329"/>
      <c r="H107" s="329"/>
      <c r="I107" s="329"/>
      <c r="J107" s="329"/>
      <c r="K107" s="329"/>
      <c r="L107" s="329"/>
      <c r="M107" s="329"/>
      <c r="N107" s="329"/>
      <c r="O107" s="329"/>
      <c r="P107" s="329"/>
      <c r="Q107" s="329"/>
      <c r="R107" s="166"/>
      <c r="S107" s="313"/>
      <c r="U107" s="322"/>
    </row>
    <row r="108" spans="1:21" customFormat="1" x14ac:dyDescent="0.3">
      <c r="B108" s="7"/>
      <c r="C108" s="1" t="s">
        <v>242</v>
      </c>
      <c r="D108" s="324"/>
      <c r="E108" s="297"/>
      <c r="F108" s="329">
        <f>ROUND('6. Revenue'!C31*0.75*0.03,0)</f>
        <v>0</v>
      </c>
      <c r="G108" s="329">
        <f>ROUND('6. Revenue'!D31*0.75*0.03,0)</f>
        <v>0</v>
      </c>
      <c r="H108" s="329">
        <f>ROUND('6. Revenue'!E31*0.75*0.03,0)</f>
        <v>0</v>
      </c>
      <c r="I108" s="329">
        <f>ROUND('6. Revenue'!F31*0.75*0.03,0)</f>
        <v>0</v>
      </c>
      <c r="J108" s="329">
        <f>ROUND('6. Revenue'!G31*0.75*0.03,0)</f>
        <v>0</v>
      </c>
      <c r="K108" s="329">
        <f>ROUND('6. Revenue'!H31*0.75*0.03,0)</f>
        <v>0</v>
      </c>
      <c r="L108" s="329">
        <f>ROUND('6. Revenue'!I31*0.75*0.03,0)</f>
        <v>0</v>
      </c>
      <c r="M108" s="329">
        <f>ROUND('6. Revenue'!J31*0.75*0.03,0)</f>
        <v>0</v>
      </c>
      <c r="N108" s="329">
        <f>ROUND('6. Revenue'!K31*0.75*0.03,0)</f>
        <v>0</v>
      </c>
      <c r="O108" s="329">
        <f>ROUND('6. Revenue'!L31*0.75*0.03,0)</f>
        <v>0</v>
      </c>
      <c r="P108" s="329">
        <f>ROUND('6. Revenue'!M31*0.75*0.03,0)</f>
        <v>0</v>
      </c>
      <c r="Q108" s="329">
        <f>ROUND('6. Revenue'!N31*0.75*0.03,0)</f>
        <v>0</v>
      </c>
      <c r="R108" s="166"/>
      <c r="S108" s="298">
        <f t="shared" si="23"/>
        <v>0</v>
      </c>
      <c r="U108" s="322"/>
    </row>
    <row r="109" spans="1:21" ht="15" thickBot="1" x14ac:dyDescent="0.35">
      <c r="B109" s="149"/>
      <c r="C109" s="112"/>
      <c r="D109" s="112"/>
      <c r="E109" s="279"/>
      <c r="F109" s="294"/>
      <c r="G109" s="294"/>
      <c r="H109" s="294"/>
      <c r="I109" s="294"/>
      <c r="J109" s="294"/>
      <c r="K109" s="294"/>
      <c r="L109" s="294"/>
      <c r="M109" s="294"/>
      <c r="N109" s="294"/>
      <c r="O109" s="294"/>
      <c r="P109" s="294"/>
      <c r="Q109" s="294"/>
      <c r="R109" s="339"/>
      <c r="S109" s="314"/>
    </row>
    <row r="110" spans="1:21" x14ac:dyDescent="0.3">
      <c r="E110" s="280"/>
      <c r="F110" s="295"/>
      <c r="G110" s="295"/>
      <c r="H110" s="295"/>
      <c r="I110" s="295"/>
      <c r="J110" s="295"/>
      <c r="K110" s="295"/>
      <c r="L110" s="295"/>
      <c r="M110" s="295"/>
      <c r="N110" s="295"/>
      <c r="O110" s="295"/>
      <c r="P110" s="295"/>
      <c r="Q110" s="295"/>
      <c r="R110" s="315"/>
      <c r="S110" s="315"/>
    </row>
    <row r="111" spans="1:21" customFormat="1" x14ac:dyDescent="0.3">
      <c r="E111" s="330" t="s">
        <v>285</v>
      </c>
      <c r="F111" s="316">
        <f>+F108+F106+F104+F95+F85+F74+F62+F51+F43+F27+F13</f>
        <v>0</v>
      </c>
      <c r="G111" s="316">
        <f t="shared" ref="G111:Q111" si="25">+G108+G106+G104+G95+G85+G74+G62+G51+G43+G27+G13</f>
        <v>0</v>
      </c>
      <c r="H111" s="316">
        <f t="shared" si="25"/>
        <v>0</v>
      </c>
      <c r="I111" s="316">
        <f t="shared" si="25"/>
        <v>0</v>
      </c>
      <c r="J111" s="316">
        <f t="shared" si="25"/>
        <v>0</v>
      </c>
      <c r="K111" s="316">
        <f t="shared" si="25"/>
        <v>0</v>
      </c>
      <c r="L111" s="316">
        <f t="shared" si="25"/>
        <v>0</v>
      </c>
      <c r="M111" s="316">
        <f t="shared" si="25"/>
        <v>0</v>
      </c>
      <c r="N111" s="316">
        <f t="shared" si="25"/>
        <v>0</v>
      </c>
      <c r="O111" s="316">
        <f t="shared" si="25"/>
        <v>0</v>
      </c>
      <c r="P111" s="316">
        <f t="shared" si="25"/>
        <v>0</v>
      </c>
      <c r="Q111" s="316">
        <f t="shared" si="25"/>
        <v>0</v>
      </c>
      <c r="R111" s="316"/>
      <c r="S111" s="316">
        <f>+S108+S106+S104+S95+S85+S74+S62+S51+S43+S27+S13</f>
        <v>0</v>
      </c>
    </row>
    <row r="112" spans="1:21" x14ac:dyDescent="0.3">
      <c r="F112" s="296"/>
      <c r="G112" s="296"/>
      <c r="H112" s="296"/>
    </row>
    <row r="113" spans="6:8" x14ac:dyDescent="0.3">
      <c r="F113" s="296"/>
      <c r="G113" s="296"/>
      <c r="H113" s="296"/>
    </row>
    <row r="114" spans="6:8" x14ac:dyDescent="0.3">
      <c r="F114" s="296"/>
      <c r="G114" s="296"/>
      <c r="H114" s="296"/>
    </row>
    <row r="115" spans="6:8" x14ac:dyDescent="0.3">
      <c r="F115" s="286"/>
      <c r="G115" s="286"/>
      <c r="H115" s="286"/>
    </row>
    <row r="116" spans="6:8" x14ac:dyDescent="0.3">
      <c r="F116" s="286"/>
      <c r="G116" s="286"/>
      <c r="H116" s="286"/>
    </row>
  </sheetData>
  <sheetProtection sheet="1" objects="1" scenarios="1" selectLockedCells="1"/>
  <sortState xmlns:xlrd2="http://schemas.microsoft.com/office/spreadsheetml/2017/richdata2" ref="A114:A121">
    <sortCondition ref="A114"/>
  </sortState>
  <mergeCells count="2">
    <mergeCell ref="B1:E1"/>
    <mergeCell ref="F1:Q1"/>
  </mergeCells>
  <pageMargins left="0.7" right="0.7" top="0.75" bottom="0.75" header="0.3" footer="0.3"/>
  <pageSetup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3F548-148C-4A70-B99F-C16BB599D3A5}">
  <sheetPr>
    <tabColor rgb="FFFFC000"/>
  </sheetPr>
  <dimension ref="A1:B39"/>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ColWidth="9.109375" defaultRowHeight="14.4" x14ac:dyDescent="0.3"/>
  <cols>
    <col min="1" max="1" width="29.44140625" bestFit="1" customWidth="1"/>
    <col min="2" max="2" width="13.6640625" style="36" bestFit="1" customWidth="1"/>
  </cols>
  <sheetData>
    <row r="1" spans="1:2" x14ac:dyDescent="0.3">
      <c r="A1" s="1" t="str">
        <f>'Financial Summary'!A1</f>
        <v>Your Organization's Name</v>
      </c>
    </row>
    <row r="2" spans="1:2" x14ac:dyDescent="0.3">
      <c r="A2" s="1" t="s">
        <v>286</v>
      </c>
    </row>
    <row r="3" spans="1:2" x14ac:dyDescent="0.3">
      <c r="A3" s="15" t="s">
        <v>27</v>
      </c>
    </row>
    <row r="4" spans="1:2" x14ac:dyDescent="0.3">
      <c r="A4" s="18"/>
      <c r="B4" s="331" t="s">
        <v>287</v>
      </c>
    </row>
    <row r="5" spans="1:2" x14ac:dyDescent="0.3">
      <c r="A5" s="1" t="s">
        <v>63</v>
      </c>
    </row>
    <row r="6" spans="1:2" x14ac:dyDescent="0.3">
      <c r="A6" t="s">
        <v>50</v>
      </c>
      <c r="B6" s="37"/>
    </row>
    <row r="7" spans="1:2" x14ac:dyDescent="0.3">
      <c r="A7" t="s">
        <v>64</v>
      </c>
      <c r="B7" s="37"/>
    </row>
    <row r="8" spans="1:2" x14ac:dyDescent="0.3">
      <c r="A8" t="s">
        <v>65</v>
      </c>
      <c r="B8" s="37"/>
    </row>
    <row r="9" spans="1:2" x14ac:dyDescent="0.3">
      <c r="A9" t="s">
        <v>66</v>
      </c>
      <c r="B9" s="37"/>
    </row>
    <row r="10" spans="1:2" x14ac:dyDescent="0.3">
      <c r="A10" t="s">
        <v>24</v>
      </c>
      <c r="B10" s="37"/>
    </row>
    <row r="11" spans="1:2" x14ac:dyDescent="0.3">
      <c r="A11" t="s">
        <v>24</v>
      </c>
      <c r="B11" s="37"/>
    </row>
    <row r="12" spans="1:2" x14ac:dyDescent="0.3">
      <c r="A12" t="s">
        <v>24</v>
      </c>
      <c r="B12" s="37"/>
    </row>
    <row r="13" spans="1:2" x14ac:dyDescent="0.3">
      <c r="B13" s="38">
        <f>SUM(B6:B12)</f>
        <v>0</v>
      </c>
    </row>
    <row r="14" spans="1:2" x14ac:dyDescent="0.3">
      <c r="B14" s="39"/>
    </row>
    <row r="15" spans="1:2" x14ac:dyDescent="0.3">
      <c r="A15" s="1" t="s">
        <v>290</v>
      </c>
      <c r="B15" s="39"/>
    </row>
    <row r="16" spans="1:2" x14ac:dyDescent="0.3">
      <c r="A16" t="s">
        <v>251</v>
      </c>
      <c r="B16" s="37"/>
    </row>
    <row r="17" spans="1:2" x14ac:dyDescent="0.3">
      <c r="A17" t="s">
        <v>67</v>
      </c>
      <c r="B17" s="37"/>
    </row>
    <row r="18" spans="1:2" x14ac:dyDescent="0.3">
      <c r="A18" t="s">
        <v>68</v>
      </c>
      <c r="B18" s="37"/>
    </row>
    <row r="19" spans="1:2" x14ac:dyDescent="0.3">
      <c r="A19" t="s">
        <v>69</v>
      </c>
      <c r="B19" s="37"/>
    </row>
    <row r="20" spans="1:2" x14ac:dyDescent="0.3">
      <c r="A20" t="s">
        <v>70</v>
      </c>
      <c r="B20" s="37"/>
    </row>
    <row r="21" spans="1:2" x14ac:dyDescent="0.3">
      <c r="A21" t="s">
        <v>72</v>
      </c>
      <c r="B21" s="37"/>
    </row>
    <row r="22" spans="1:2" x14ac:dyDescent="0.3">
      <c r="A22" t="s">
        <v>71</v>
      </c>
      <c r="B22" s="37"/>
    </row>
    <row r="23" spans="1:2" x14ac:dyDescent="0.3">
      <c r="A23" t="s">
        <v>105</v>
      </c>
      <c r="B23" s="37"/>
    </row>
    <row r="24" spans="1:2" x14ac:dyDescent="0.3">
      <c r="A24" t="s">
        <v>24</v>
      </c>
      <c r="B24" s="37"/>
    </row>
    <row r="25" spans="1:2" x14ac:dyDescent="0.3">
      <c r="A25" t="s">
        <v>24</v>
      </c>
      <c r="B25" s="37"/>
    </row>
    <row r="26" spans="1:2" x14ac:dyDescent="0.3">
      <c r="A26" t="s">
        <v>24</v>
      </c>
      <c r="B26" s="37"/>
    </row>
    <row r="27" spans="1:2" x14ac:dyDescent="0.3">
      <c r="B27" s="40">
        <f>SUM(B16:B26)</f>
        <v>0</v>
      </c>
    </row>
    <row r="29" spans="1:2" x14ac:dyDescent="0.3">
      <c r="A29" s="1" t="s">
        <v>76</v>
      </c>
    </row>
    <row r="30" spans="1:2" x14ac:dyDescent="0.3">
      <c r="A30" t="s">
        <v>97</v>
      </c>
      <c r="B30" s="37"/>
    </row>
    <row r="31" spans="1:2" x14ac:dyDescent="0.3">
      <c r="A31" t="s">
        <v>73</v>
      </c>
      <c r="B31" s="37"/>
    </row>
    <row r="32" spans="1:2" x14ac:dyDescent="0.3">
      <c r="A32" t="s">
        <v>74</v>
      </c>
      <c r="B32" s="37"/>
    </row>
    <row r="33" spans="1:2" x14ac:dyDescent="0.3">
      <c r="A33" t="s">
        <v>75</v>
      </c>
      <c r="B33" s="37"/>
    </row>
    <row r="34" spans="1:2" x14ac:dyDescent="0.3">
      <c r="A34" t="s">
        <v>24</v>
      </c>
      <c r="B34" s="37"/>
    </row>
    <row r="35" spans="1:2" x14ac:dyDescent="0.3">
      <c r="A35" t="s">
        <v>24</v>
      </c>
      <c r="B35" s="37"/>
    </row>
    <row r="36" spans="1:2" x14ac:dyDescent="0.3">
      <c r="A36" t="s">
        <v>24</v>
      </c>
      <c r="B36" s="37"/>
    </row>
    <row r="37" spans="1:2" x14ac:dyDescent="0.3">
      <c r="B37" s="38">
        <f>SUM(B30:B36)</f>
        <v>0</v>
      </c>
    </row>
    <row r="38" spans="1:2" x14ac:dyDescent="0.3">
      <c r="B38" s="39"/>
    </row>
    <row r="39" spans="1:2" x14ac:dyDescent="0.3">
      <c r="A39" s="9" t="s">
        <v>0</v>
      </c>
      <c r="B39" s="41">
        <f>+B37+B27+B13</f>
        <v>0</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B054CE6C97344891E774A2276CD107" ma:contentTypeVersion="13" ma:contentTypeDescription="Create a new document." ma:contentTypeScope="" ma:versionID="6a749178dadf5a7b6b195865f56b73d6">
  <xsd:schema xmlns:xsd="http://www.w3.org/2001/XMLSchema" xmlns:xs="http://www.w3.org/2001/XMLSchema" xmlns:p="http://schemas.microsoft.com/office/2006/metadata/properties" xmlns:ns1="http://schemas.microsoft.com/sharepoint/v3" xmlns:ns2="9891970f-a9e1-460b-9c2d-11c186bf873a" xmlns:ns3="4f676f81-d650-46b4-855f-6ea1b581f194" targetNamespace="http://schemas.microsoft.com/office/2006/metadata/properties" ma:root="true" ma:fieldsID="ac268b02ba494f97339aaaa7a9fae846" ns1:_="" ns2:_="" ns3:_="">
    <xsd:import namespace="http://schemas.microsoft.com/sharepoint/v3"/>
    <xsd:import namespace="9891970f-a9e1-460b-9c2d-11c186bf873a"/>
    <xsd:import namespace="4f676f81-d650-46b4-855f-6ea1b581f1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91970f-a9e1-460b-9c2d-11c186bf87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676f81-d650-46b4-855f-6ea1b581f19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4f676f81-d650-46b4-855f-6ea1b581f194">
      <UserInfo>
        <DisplayName>Rebecca Otton</DisplayName>
        <AccountId>12</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75CCA2-F850-4DC1-9DA6-2DFA8E2E7F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891970f-a9e1-460b-9c2d-11c186bf873a"/>
    <ds:schemaRef ds:uri="4f676f81-d650-46b4-855f-6ea1b581f1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499A57-BE3A-4195-931E-046727EEB567}">
  <ds:schemaRefs>
    <ds:schemaRef ds:uri="9891970f-a9e1-460b-9c2d-11c186bf873a"/>
    <ds:schemaRef ds:uri="http://purl.org/dc/elements/1.1/"/>
    <ds:schemaRef ds:uri="http://schemas.microsoft.com/office/2006/metadata/properties"/>
    <ds:schemaRef ds:uri="http://purl.org/dc/terms/"/>
    <ds:schemaRef ds:uri="4f676f81-d650-46b4-855f-6ea1b581f194"/>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 ds:uri="http://schemas.microsoft.com/sharepoint/v3"/>
  </ds:schemaRefs>
</ds:datastoreItem>
</file>

<file path=customXml/itemProps3.xml><?xml version="1.0" encoding="utf-8"?>
<ds:datastoreItem xmlns:ds="http://schemas.openxmlformats.org/officeDocument/2006/customXml" ds:itemID="{4D2CF089-5A9D-4A2E-93B0-91227A35BC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Instructions</vt:lpstr>
      <vt:lpstr>1. Facility Info</vt:lpstr>
      <vt:lpstr>2. Activity</vt:lpstr>
      <vt:lpstr>3. Costs per Animal</vt:lpstr>
      <vt:lpstr>4. Public Clinic</vt:lpstr>
      <vt:lpstr>5. Compensation</vt:lpstr>
      <vt:lpstr>6. Revenue</vt:lpstr>
      <vt:lpstr>7. Expense Detail</vt:lpstr>
      <vt:lpstr>8. Start Up_Capital</vt:lpstr>
      <vt:lpstr>Financial Summary</vt:lpstr>
      <vt:lpstr>Snapshot</vt:lpstr>
      <vt:lpstr>'5. Compensation'!Print_Area</vt:lpstr>
      <vt:lpstr>'7. Expense Detail'!Print_Area</vt:lpstr>
      <vt:lpstr>'Financial Summary'!Print_Area</vt:lpstr>
      <vt:lpstr>'2. Activity'!Print_Titles</vt:lpstr>
      <vt:lpstr>'5. Compensation'!Print_Titles</vt:lpstr>
      <vt:lpstr>'7. Expense Detail'!Print_Titles</vt:lpstr>
      <vt:lpstr>'Financial Summary'!Print_Titles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Altherr</dc:creator>
  <cp:lastModifiedBy>Becky Otton</cp:lastModifiedBy>
  <cp:lastPrinted>2020-08-25T15:21:43Z</cp:lastPrinted>
  <dcterms:created xsi:type="dcterms:W3CDTF">2013-01-30T22:23:34Z</dcterms:created>
  <dcterms:modified xsi:type="dcterms:W3CDTF">2024-06-04T23:27:55Z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0x0101005FB054CE6C97344891E774A2276CD107</vt:lpwstr>
  </property>
</Properties>
</file>